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dari ve Mali İşler\Muhasebe\CKA\2016\BÜTÇE\"/>
    </mc:Choice>
  </mc:AlternateContent>
  <bookViews>
    <workbookView xWindow="0" yWindow="0" windowWidth="24000" windowHeight="9750" tabRatio="918"/>
  </bookViews>
  <sheets>
    <sheet name="Gelir" sheetId="4" r:id="rId1"/>
    <sheet name="Gider" sheetId="5" r:id="rId2"/>
  </sheets>
  <definedNames>
    <definedName name="_xlnm._FilterDatabase" localSheetId="0" hidden="1">Gelir!$A$1:$I$73</definedName>
    <definedName name="_xlnm.Print_Area" localSheetId="0">Gelir!$A$1:$I$75</definedName>
    <definedName name="_xlnm.Print_Area" localSheetId="1">Gider!$A$1:$L$72</definedName>
  </definedNames>
  <calcPr calcId="152511"/>
</workbook>
</file>

<file path=xl/calcChain.xml><?xml version="1.0" encoding="utf-8"?>
<calcChain xmlns="http://schemas.openxmlformats.org/spreadsheetml/2006/main">
  <c r="H59" i="4" l="1"/>
  <c r="I43" i="5" l="1"/>
  <c r="I52" i="5"/>
  <c r="I20" i="5"/>
  <c r="I15" i="5"/>
  <c r="K11" i="5" l="1"/>
  <c r="K10" i="5"/>
  <c r="K13" i="5"/>
  <c r="K14" i="5"/>
  <c r="K15" i="5"/>
  <c r="K16" i="5"/>
  <c r="K17" i="5"/>
  <c r="K18" i="5"/>
  <c r="K19" i="5"/>
  <c r="K20" i="5"/>
  <c r="K23" i="5"/>
  <c r="K24" i="5"/>
  <c r="K25" i="5"/>
  <c r="K26" i="5"/>
  <c r="K27" i="5"/>
  <c r="K28" i="5"/>
  <c r="K29" i="5"/>
  <c r="K32" i="5"/>
  <c r="K33" i="5"/>
  <c r="K34" i="5"/>
  <c r="K35" i="5"/>
  <c r="K36" i="5"/>
  <c r="K37" i="5"/>
  <c r="K38" i="5"/>
  <c r="K41" i="5"/>
  <c r="K42" i="5"/>
  <c r="K43" i="5"/>
  <c r="K44" i="5"/>
  <c r="K45" i="5"/>
  <c r="K46" i="5"/>
  <c r="K47" i="5"/>
  <c r="K50" i="5"/>
  <c r="K51" i="5"/>
  <c r="K52" i="5"/>
  <c r="K53" i="5"/>
  <c r="K54" i="5"/>
  <c r="K55" i="5"/>
  <c r="K56" i="5"/>
  <c r="K60" i="5"/>
  <c r="K61" i="5"/>
  <c r="K62" i="5"/>
  <c r="K63" i="5"/>
  <c r="K66" i="5"/>
  <c r="K67" i="5"/>
  <c r="K68" i="5"/>
  <c r="K69" i="5"/>
  <c r="K70" i="5"/>
  <c r="I6" i="4" l="1"/>
  <c r="I9" i="4"/>
  <c r="I10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5" i="4"/>
  <c r="I46" i="4"/>
  <c r="I47" i="4"/>
  <c r="I48" i="4"/>
  <c r="I50" i="4"/>
  <c r="I51" i="4"/>
  <c r="I52" i="4"/>
  <c r="I53" i="4"/>
  <c r="I54" i="4"/>
  <c r="I55" i="4"/>
  <c r="I57" i="4"/>
  <c r="I58" i="4"/>
  <c r="I60" i="4"/>
  <c r="I61" i="4"/>
  <c r="I62" i="4"/>
  <c r="I65" i="4"/>
  <c r="I66" i="4"/>
  <c r="I68" i="4"/>
  <c r="I69" i="4"/>
  <c r="I71" i="4"/>
  <c r="I72" i="4"/>
  <c r="I73" i="4"/>
  <c r="H70" i="4"/>
  <c r="H67" i="4"/>
  <c r="H56" i="4"/>
  <c r="H49" i="4"/>
  <c r="H44" i="4"/>
  <c r="H28" i="4"/>
  <c r="H12" i="4"/>
  <c r="H8" i="4"/>
  <c r="H5" i="4"/>
  <c r="L10" i="5"/>
  <c r="L11" i="5"/>
  <c r="L13" i="5"/>
  <c r="L14" i="5"/>
  <c r="L15" i="5"/>
  <c r="L16" i="5"/>
  <c r="L17" i="5"/>
  <c r="L18" i="5"/>
  <c r="L19" i="5"/>
  <c r="L20" i="5"/>
  <c r="L23" i="5"/>
  <c r="L25" i="5"/>
  <c r="L34" i="5"/>
  <c r="L43" i="5"/>
  <c r="L50" i="5"/>
  <c r="L52" i="5"/>
  <c r="L60" i="5"/>
  <c r="L61" i="5"/>
  <c r="L62" i="5"/>
  <c r="L63" i="5"/>
  <c r="L66" i="5"/>
  <c r="L67" i="5"/>
  <c r="L68" i="5"/>
  <c r="L69" i="5"/>
  <c r="L70" i="5"/>
  <c r="J12" i="5"/>
  <c r="J65" i="5"/>
  <c r="J59" i="5"/>
  <c r="J49" i="5"/>
  <c r="J40" i="5"/>
  <c r="J31" i="5"/>
  <c r="J22" i="5"/>
  <c r="J9" i="5"/>
  <c r="J21" i="5" l="1"/>
  <c r="K22" i="5"/>
  <c r="J58" i="5"/>
  <c r="J48" i="5"/>
  <c r="J39" i="5"/>
  <c r="J30" i="5"/>
  <c r="K31" i="5"/>
  <c r="J64" i="5"/>
  <c r="H63" i="4"/>
  <c r="H43" i="4"/>
  <c r="H42" i="4" s="1"/>
  <c r="H11" i="4"/>
  <c r="L31" i="5"/>
  <c r="L22" i="5"/>
  <c r="J8" i="5"/>
  <c r="J57" i="5" l="1"/>
  <c r="L21" i="5"/>
  <c r="K21" i="5"/>
  <c r="L30" i="5"/>
  <c r="K30" i="5"/>
  <c r="H7" i="4"/>
  <c r="H75" i="4" s="1"/>
  <c r="H76" i="4" s="1"/>
  <c r="J7" i="5"/>
  <c r="I65" i="5"/>
  <c r="I59" i="5"/>
  <c r="I58" i="5" s="1"/>
  <c r="K58" i="5" s="1"/>
  <c r="I49" i="5"/>
  <c r="I40" i="5"/>
  <c r="I31" i="5"/>
  <c r="I30" i="5"/>
  <c r="I22" i="5"/>
  <c r="I21" i="5" s="1"/>
  <c r="I12" i="5"/>
  <c r="I9" i="5"/>
  <c r="L59" i="5" l="1"/>
  <c r="K59" i="5"/>
  <c r="L58" i="5"/>
  <c r="L9" i="5"/>
  <c r="K9" i="5"/>
  <c r="L65" i="5"/>
  <c r="K65" i="5"/>
  <c r="I64" i="5"/>
  <c r="I48" i="5"/>
  <c r="K49" i="5"/>
  <c r="L49" i="5"/>
  <c r="I39" i="5"/>
  <c r="K40" i="5"/>
  <c r="L40" i="5"/>
  <c r="L12" i="5"/>
  <c r="K12" i="5"/>
  <c r="I8" i="5"/>
  <c r="I7" i="5" s="1"/>
  <c r="J71" i="5"/>
  <c r="I57" i="5"/>
  <c r="K57" i="5" s="1"/>
  <c r="L57" i="5" l="1"/>
  <c r="L64" i="5"/>
  <c r="K64" i="5"/>
  <c r="I71" i="5"/>
  <c r="L71" i="5" s="1"/>
  <c r="L48" i="5"/>
  <c r="K48" i="5"/>
  <c r="L39" i="5"/>
  <c r="K39" i="5"/>
  <c r="K8" i="5"/>
  <c r="L8" i="5"/>
  <c r="L7" i="5"/>
  <c r="K7" i="5"/>
  <c r="G5" i="4"/>
  <c r="I5" i="4" s="1"/>
  <c r="K71" i="5" l="1"/>
  <c r="G44" i="4"/>
  <c r="I44" i="4" s="1"/>
  <c r="G12" i="4" l="1"/>
  <c r="I12" i="4" s="1"/>
  <c r="G70" i="4" l="1"/>
  <c r="I70" i="4" s="1"/>
  <c r="G56" i="4"/>
  <c r="I56" i="4" s="1"/>
  <c r="G64" i="4"/>
  <c r="I64" i="4" s="1"/>
  <c r="G67" i="4"/>
  <c r="I67" i="4" s="1"/>
  <c r="G59" i="4"/>
  <c r="I59" i="4" s="1"/>
  <c r="G49" i="4"/>
  <c r="I49" i="4" s="1"/>
  <c r="G28" i="4"/>
  <c r="I28" i="4" s="1"/>
  <c r="G8" i="4"/>
  <c r="I8" i="4" s="1"/>
  <c r="G63" i="4" l="1"/>
  <c r="I63" i="4" s="1"/>
  <c r="G43" i="4"/>
  <c r="G11" i="4"/>
  <c r="G7" i="4" l="1"/>
  <c r="I7" i="4" s="1"/>
  <c r="I11" i="4"/>
  <c r="G42" i="4"/>
  <c r="I42" i="4" s="1"/>
  <c r="I43" i="4"/>
  <c r="G75" i="4"/>
  <c r="I75" i="4" s="1"/>
</calcChain>
</file>

<file path=xl/sharedStrings.xml><?xml version="1.0" encoding="utf-8"?>
<sst xmlns="http://schemas.openxmlformats.org/spreadsheetml/2006/main" count="351" uniqueCount="194">
  <si>
    <t>KODLAR</t>
  </si>
  <si>
    <t>GELİR KALEMLERİ</t>
  </si>
  <si>
    <t>Adana Sanayi Odası</t>
  </si>
  <si>
    <t>Adana Ticaret Odası</t>
  </si>
  <si>
    <t>Ceyhan Ticaret Odası</t>
  </si>
  <si>
    <t>Kozan Ticaret Odası</t>
  </si>
  <si>
    <t>Mersin Ticaret ve Sanayi Odası</t>
  </si>
  <si>
    <t>Tarsus Ticaret ve Sanayi Odası</t>
  </si>
  <si>
    <t>Anamur Ticaret ve Sanayi Odası</t>
  </si>
  <si>
    <t>Silifke Ticaret ve Sanayi Odası</t>
  </si>
  <si>
    <t>Mut Ticaret ve Sanayi Odası</t>
  </si>
  <si>
    <t>Erdemli Ticaret ve Sanayi Odası</t>
  </si>
  <si>
    <t>TOPLAM</t>
  </si>
  <si>
    <t>EKON. SINIFL.</t>
  </si>
  <si>
    <t>KALKINMA AJANSLARI</t>
  </si>
  <si>
    <t>AKDENİZ BÖLGESİ</t>
  </si>
  <si>
    <t>ÇUKUROVA KALKINMA AJANSI</t>
  </si>
  <si>
    <t>GENEL HİZMETLER</t>
  </si>
  <si>
    <t>GENEL YÖNETİM HİZMETLERİ</t>
  </si>
  <si>
    <t>PERSONEL GİDERLERİ</t>
  </si>
  <si>
    <t>MAL VE HİZMET ALIM GİDERLERİ</t>
  </si>
  <si>
    <t>Tüketime Yönelik Mal ve Malzeme Alımları</t>
  </si>
  <si>
    <t>Yolluklar</t>
  </si>
  <si>
    <t>Hizmet Alımları</t>
  </si>
  <si>
    <t>Temsil ve Tanıtma Giderleri</t>
  </si>
  <si>
    <t xml:space="preserve">Gayrimenkul Mal Alımı Giderleri </t>
  </si>
  <si>
    <t>Menkul Mal ve Gayri Maddi Hak Alımı Giderleri</t>
  </si>
  <si>
    <t>Bakım ve Onarım Giderleri</t>
  </si>
  <si>
    <t>YEDEK ÖDENEKLER</t>
  </si>
  <si>
    <t>İZLEME DEĞERLENDİRME ve KOORDİNASYON HİZMETLERİ</t>
  </si>
  <si>
    <t>PLAN, PROGRAM ve PROJE HİZMETLERİ</t>
  </si>
  <si>
    <t>ARAŞTIRMA VE GELİŞTİRME HİZMETLERİ</t>
  </si>
  <si>
    <t>TANITIM VE EĞİTİM HİZMETLERİ</t>
  </si>
  <si>
    <t>PROJE VE FAALİYET DESTEKLEME HİZMETLERİ</t>
  </si>
  <si>
    <t>PROJE DESTEKLEME HİZMETLERİ</t>
  </si>
  <si>
    <t>TRANSFERLER</t>
  </si>
  <si>
    <t>FAALİYET DESTEKLEME VE TEKNİK DESTEK HİZMETLERİ</t>
  </si>
  <si>
    <t>Sosyal Güvenlik Prim Giderleri</t>
  </si>
  <si>
    <t>Personel Ücretleri ve Diğer Ödemeler</t>
  </si>
  <si>
    <t>800.01</t>
  </si>
  <si>
    <t>Merkezi Yönetim Bütçesinden Aktarılan Paylar</t>
  </si>
  <si>
    <t>800.01.01</t>
  </si>
  <si>
    <t>800.02</t>
  </si>
  <si>
    <t>Yerel Yönetimlerden Aktarılan Paylar</t>
  </si>
  <si>
    <t>800.02.02</t>
  </si>
  <si>
    <t>Büyükşehir Belediyelerinden Aktarılan Paylar</t>
  </si>
  <si>
    <t>800.02.02.01</t>
  </si>
  <si>
    <t>Adana Büyükşehir Belediyesi</t>
  </si>
  <si>
    <t>800.02.02.02</t>
  </si>
  <si>
    <t>Mersin Büyükşehir Belediyesi</t>
  </si>
  <si>
    <t>800.02.04</t>
  </si>
  <si>
    <t>İlçe Belediyelerinden Aktarılan Paylar</t>
  </si>
  <si>
    <t>800.02.04.01</t>
  </si>
  <si>
    <t>Adana İlçe Belediyeleri</t>
  </si>
  <si>
    <t>800.02.04.01.01</t>
  </si>
  <si>
    <t>Çukurova Belediyesi</t>
  </si>
  <si>
    <t>800.02.04.01.02</t>
  </si>
  <si>
    <t>Sarıçam Belediyesi</t>
  </si>
  <si>
    <t>800.02.04.01.03</t>
  </si>
  <si>
    <t>Seyhan Belediyesi</t>
  </si>
  <si>
    <t>800.02.04.01.04</t>
  </si>
  <si>
    <t>Karaisalı Belediyesi</t>
  </si>
  <si>
    <t>800.02.04.01.05</t>
  </si>
  <si>
    <t>Yüreğir Belediyesi</t>
  </si>
  <si>
    <t>800.02.04.01.06</t>
  </si>
  <si>
    <t>Aladağ Belediyesi</t>
  </si>
  <si>
    <t>800.02.04.01.07</t>
  </si>
  <si>
    <t>Ceyhan Belediyesi</t>
  </si>
  <si>
    <t>Feke Belediyesi</t>
  </si>
  <si>
    <t>800.02.04.01.09</t>
  </si>
  <si>
    <t>İmamoğlu Belediyesi</t>
  </si>
  <si>
    <t>800.02.04.01.10</t>
  </si>
  <si>
    <t>Karataş Belediyesi</t>
  </si>
  <si>
    <t>800.02.04.01.11</t>
  </si>
  <si>
    <t>Kozan Belediyesi</t>
  </si>
  <si>
    <t>800.02.04.01.12</t>
  </si>
  <si>
    <t>Pozantı Belediyesi</t>
  </si>
  <si>
    <t>800.02.04.01.13</t>
  </si>
  <si>
    <t>Saimbeyli Belediyesi</t>
  </si>
  <si>
    <t>800.02.04.01.14</t>
  </si>
  <si>
    <t>Tufanbeyli Belediyesi</t>
  </si>
  <si>
    <t>800.02.04.01.15</t>
  </si>
  <si>
    <t>Yumurtalık Belediyesi</t>
  </si>
  <si>
    <t>800.02.04.02</t>
  </si>
  <si>
    <t>Mersin İlçe Belediyeleri</t>
  </si>
  <si>
    <t>800.02.04.02.01</t>
  </si>
  <si>
    <t>Akdeniz Belediyesi</t>
  </si>
  <si>
    <t>800.02.04.02.02</t>
  </si>
  <si>
    <t>Toroslar Belediyesi</t>
  </si>
  <si>
    <t>800.02.04.02.03</t>
  </si>
  <si>
    <t>Yenişehir Belediyesi</t>
  </si>
  <si>
    <t>800.02.04.02.04</t>
  </si>
  <si>
    <t>Mezitli Belediyesi</t>
  </si>
  <si>
    <t>800.02.04.02.05</t>
  </si>
  <si>
    <t>Anamur Belediyesi</t>
  </si>
  <si>
    <t>800.02.04.02.06</t>
  </si>
  <si>
    <t>Aydıncık Belediyesi</t>
  </si>
  <si>
    <t>800.02.04.02.07</t>
  </si>
  <si>
    <t>Bozyazı Belediyesi</t>
  </si>
  <si>
    <t>Çamlıyayla Belediyesi</t>
  </si>
  <si>
    <t>800.02.04.02.09</t>
  </si>
  <si>
    <t>Erdemli Belediyesi</t>
  </si>
  <si>
    <t>800.02.04.02.10</t>
  </si>
  <si>
    <t>Gülnar Belediyesi</t>
  </si>
  <si>
    <t>800.02.04.02.11</t>
  </si>
  <si>
    <t>Mut Belediyesi</t>
  </si>
  <si>
    <t>800.02.04.02.12</t>
  </si>
  <si>
    <t>Silifke Belediyesi</t>
  </si>
  <si>
    <t>800.02.04.02.13</t>
  </si>
  <si>
    <t>Tarsus Belediyesi</t>
  </si>
  <si>
    <t>800.03</t>
  </si>
  <si>
    <t>Sanayi ve Ticaret Odalarından Aktarılan Paylar</t>
  </si>
  <si>
    <t>800.03.01</t>
  </si>
  <si>
    <t>800.03.01.01</t>
  </si>
  <si>
    <t>Adana Sanayi ve Ticaret Odalarından Aktarılan Paylar</t>
  </si>
  <si>
    <t>800.03.01.01.01</t>
  </si>
  <si>
    <t>800.03.01.01.02</t>
  </si>
  <si>
    <t>800.03.01.01.03</t>
  </si>
  <si>
    <t>800.03.01.01.04</t>
  </si>
  <si>
    <t>800.03.01.02</t>
  </si>
  <si>
    <t>Mersin  Sanayi ve Ticaret Odalarından Aktarılan Paylar</t>
  </si>
  <si>
    <t>800.03.01.02.01</t>
  </si>
  <si>
    <t>800.03.01.02.02</t>
  </si>
  <si>
    <t>800.03.01.02.03</t>
  </si>
  <si>
    <t>800.03.01.02.04</t>
  </si>
  <si>
    <t>800.03.01.02.05</t>
  </si>
  <si>
    <t>800.03.01.02.06</t>
  </si>
  <si>
    <t>800.05</t>
  </si>
  <si>
    <t>Avrupa Birliği ve Diğer Uluslararası Fonlardan Sağlanan Kaynaklar</t>
  </si>
  <si>
    <t>800.05.01</t>
  </si>
  <si>
    <t xml:space="preserve">Avrupa Birliğinden Sağlanan Kaynaklar </t>
  </si>
  <si>
    <t>Diğer Uluslararası Fonlardan Sağlanan Kaynaklar</t>
  </si>
  <si>
    <t>800.06</t>
  </si>
  <si>
    <t>Faaliyet Gelirleri</t>
  </si>
  <si>
    <t>800.06.01</t>
  </si>
  <si>
    <t>Gayri Maddi Hak Gelirleri</t>
  </si>
  <si>
    <t>800.06.02</t>
  </si>
  <si>
    <t>Faiz Gelirleri</t>
  </si>
  <si>
    <t>800.06.09</t>
  </si>
  <si>
    <t>Diğer Faaliyet Gelirleri</t>
  </si>
  <si>
    <t>800.07</t>
  </si>
  <si>
    <t xml:space="preserve">Bağış ve Yardımlar </t>
  </si>
  <si>
    <t>800.07.01</t>
  </si>
  <si>
    <t>Ulusal Kurum ve Kuruluşlarca Yapılan Bağış ve Yardımlar</t>
  </si>
  <si>
    <t>800.07.01.01</t>
  </si>
  <si>
    <t xml:space="preserve">Kamu Kurum ve Kuruluşlarından </t>
  </si>
  <si>
    <t>800.07.01.02</t>
  </si>
  <si>
    <t>Özel Hukuk Kurum ve Kuruluşlarından</t>
  </si>
  <si>
    <t>800.07.02</t>
  </si>
  <si>
    <t>Uluslararası Kurum ve Kuruluşlarca Yapılan Bağış ve Yardımlar</t>
  </si>
  <si>
    <t>800.07.02.01</t>
  </si>
  <si>
    <t xml:space="preserve">Avrupa Birliğinden </t>
  </si>
  <si>
    <t>800.07.02.09</t>
  </si>
  <si>
    <t xml:space="preserve">Diğer Uluslararası Kurum ve Kuruluşlardan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</si>
  <si>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</si>
  <si>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</si>
  <si>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</si>
  <si>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</si>
  <si>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</si>
  <si>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</si>
  <si>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</si>
  <si>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</si>
  <si>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</si>
  <si>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</si>
  <si>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</si>
  <si>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</si>
  <si>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</si>
  <si>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</si>
  <si>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</si>
  <si>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Önceki Yıllardan Devreden Gelirler</t>
  </si>
  <si>
    <t>Ret ve İadeler (-)</t>
  </si>
  <si>
    <t>Nakit</t>
  </si>
  <si>
    <t>Alacaklar</t>
  </si>
  <si>
    <t>KURUM SINIF.</t>
  </si>
  <si>
    <t>FONK. SINIF.</t>
  </si>
  <si>
    <t>800.02.04.02.08</t>
  </si>
  <si>
    <t>800.02.04.01.08</t>
  </si>
  <si>
    <t>800.05.09</t>
  </si>
  <si>
    <t>2014 Yılı Mali Destek Programları</t>
  </si>
  <si>
    <t>2015 Yılı Mali Destek Programları</t>
  </si>
  <si>
    <t>2015 Yılı Doğrudan Faaliyet Destekleri</t>
  </si>
  <si>
    <t>Güdümlü Proje Destekleri</t>
  </si>
  <si>
    <t>2012 Yılı Mali Destek Programları</t>
  </si>
  <si>
    <t>Teknik Destek</t>
  </si>
  <si>
    <t>2016 Yılı Mali Destek Programları</t>
  </si>
  <si>
    <t>2016 Yılı Doğrudan Faaliyet Destekleri</t>
  </si>
  <si>
    <t>Hibe Programlarına Katılım Hizmetleri</t>
  </si>
  <si>
    <t xml:space="preserve">A CETVELİ – 2016 YILI GELİR BÜTÇESİ </t>
  </si>
  <si>
    <t>B CETVELİ - 2016 YILI GİDER BÜTÇESİ</t>
  </si>
  <si>
    <t>BÜTÇE TAHMİNİ</t>
  </si>
  <si>
    <t>BÜTÇE GERÇEKLEŞMESİ</t>
  </si>
  <si>
    <t>GERÇEKLEŞME ORANI
(%)</t>
  </si>
  <si>
    <t>KALAN ÖDENEK</t>
  </si>
  <si>
    <t>ÇUKUROVA KALKINMA AJANSI KASIM 2016 BÜTÇE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</si>
</sst>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color indexed="64"/>
      <name val="Arial"/>
      <family val="2"/>
      <charset val="162"/>
    </font>
    <font>
      <sz val="10"/>
      <color indexed="64"/>
      <name val="Arial"/>
      <family val="2"/>
      <charset val="162"/>
    </font>
    <font>
      <sz val="12"/>
      <color rgb="FFFF0000"/>
      <name val="Arial Tur"/>
      <charset val="162"/>
    </font>
    <font>
      <sz val="12"/>
      <color theme="0"/>
      <name val="Arial Tur"/>
      <charset val="162"/>
    </font>
    <font>
      <sz val="10"/>
      <color indexed="64"/>
      <name val="Arial"/>
      <family val="2"/>
      <charset val="162"/>
    </font>
    <font>
      <sz val="10"/>
      <name val="Arial"/>
      <family val="2"/>
      <charset val="162"/>
    </font>
    <font>
      <sz val="12"/>
      <color theme="0" tint="-0.34998626667073579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10" fillId="0" borderId="0"/>
    <xf numFmtId="0" fontId="13" fillId="0" borderId="0"/>
    <xf numFmtId="0" fontId="14" fillId="0" borderId="0"/>
  </cellStyleXfs>
  <cellXfs count="116">
    <xf numFmtId="0" fontId="0" fillId="0" borderId="0" xfId="0"/>
    <xf numFmtId="4" fontId="0" fillId="0" borderId="0" xfId="0" applyNumberFormat="1" applyAlignment="1">
      <alignment horizontal="right"/>
    </xf>
    <xf numFmtId="0" fontId="3" fillId="0" borderId="0" xfId="0" applyFont="1"/>
    <xf numFmtId="0" fontId="1" fillId="0" borderId="0" xfId="0" applyFont="1"/>
    <xf numFmtId="0" fontId="0" fillId="2" borderId="0" xfId="0" applyFill="1"/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0" fontId="0" fillId="0" borderId="0" xfId="0" applyFill="1"/>
    <xf numFmtId="49" fontId="0" fillId="0" borderId="0" xfId="0" applyNumberFormat="1"/>
    <xf numFmtId="49" fontId="5" fillId="0" borderId="2" xfId="0" applyNumberFormat="1" applyFont="1" applyBorder="1" applyAlignment="1">
      <alignment horizontal="right"/>
    </xf>
    <xf numFmtId="0" fontId="6" fillId="4" borderId="2" xfId="1" applyFont="1" applyFill="1" applyBorder="1" applyAlignment="1">
      <alignment horizontal="left"/>
    </xf>
    <xf numFmtId="0" fontId="5" fillId="0" borderId="2" xfId="0" applyFont="1" applyBorder="1"/>
    <xf numFmtId="4" fontId="5" fillId="0" borderId="2" xfId="0" applyNumberFormat="1" applyFont="1" applyBorder="1" applyAlignment="1">
      <alignment horizontal="right"/>
    </xf>
    <xf numFmtId="0" fontId="5" fillId="0" borderId="0" xfId="0" applyFont="1"/>
    <xf numFmtId="0" fontId="6" fillId="5" borderId="2" xfId="1" applyFont="1" applyFill="1" applyBorder="1" applyAlignment="1">
      <alignment horizontal="left"/>
    </xf>
    <xf numFmtId="0" fontId="6" fillId="6" borderId="2" xfId="1" applyFont="1" applyFill="1" applyBorder="1" applyAlignment="1">
      <alignment horizontal="left"/>
    </xf>
    <xf numFmtId="0" fontId="6" fillId="7" borderId="2" xfId="1" applyFont="1" applyFill="1" applyBorder="1" applyAlignment="1">
      <alignment horizontal="left"/>
    </xf>
    <xf numFmtId="4" fontId="6" fillId="6" borderId="2" xfId="1" applyNumberFormat="1" applyFont="1" applyFill="1" applyBorder="1" applyAlignment="1">
      <alignment horizontal="right"/>
    </xf>
    <xf numFmtId="4" fontId="5" fillId="6" borderId="2" xfId="0" applyNumberFormat="1" applyFont="1" applyFill="1" applyBorder="1" applyAlignment="1">
      <alignment horizontal="right"/>
    </xf>
    <xf numFmtId="0" fontId="6" fillId="8" borderId="2" xfId="1" applyFont="1" applyFill="1" applyBorder="1" applyAlignment="1">
      <alignment horizontal="left"/>
    </xf>
    <xf numFmtId="4" fontId="5" fillId="0" borderId="0" xfId="0" applyNumberFormat="1" applyFont="1"/>
    <xf numFmtId="0" fontId="6" fillId="0" borderId="2" xfId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5" borderId="2" xfId="1" applyNumberFormat="1" applyFont="1" applyFill="1" applyBorder="1" applyAlignment="1">
      <alignment horizontal="right"/>
    </xf>
    <xf numFmtId="0" fontId="6" fillId="11" borderId="2" xfId="1" applyFont="1" applyFill="1" applyBorder="1" applyAlignment="1">
      <alignment horizontal="left"/>
    </xf>
    <xf numFmtId="4" fontId="6" fillId="11" borderId="2" xfId="1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1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5" borderId="2" xfId="0" applyFont="1" applyFill="1" applyBorder="1"/>
    <xf numFmtId="49" fontId="2" fillId="5" borderId="2" xfId="0" applyNumberFormat="1" applyFont="1" applyFill="1" applyBorder="1" applyAlignment="1"/>
    <xf numFmtId="0" fontId="2" fillId="5" borderId="2" xfId="0" applyFont="1" applyFill="1" applyBorder="1" applyAlignment="1"/>
    <xf numFmtId="49" fontId="2" fillId="5" borderId="2" xfId="0" applyNumberFormat="1" applyFont="1" applyFill="1" applyBorder="1"/>
    <xf numFmtId="4" fontId="1" fillId="5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49" fontId="2" fillId="9" borderId="2" xfId="0" applyNumberFormat="1" applyFont="1" applyFill="1" applyBorder="1" applyAlignment="1">
      <alignment horizontal="right"/>
    </xf>
    <xf numFmtId="0" fontId="2" fillId="9" borderId="2" xfId="0" applyFont="1" applyFill="1" applyBorder="1" applyAlignment="1"/>
    <xf numFmtId="49" fontId="2" fillId="9" borderId="2" xfId="0" applyNumberFormat="1" applyFont="1" applyFill="1" applyBorder="1" applyAlignment="1"/>
    <xf numFmtId="49" fontId="2" fillId="9" borderId="2" xfId="0" applyNumberFormat="1" applyFont="1" applyFill="1" applyBorder="1"/>
    <xf numFmtId="0" fontId="2" fillId="9" borderId="2" xfId="0" applyFont="1" applyFill="1" applyBorder="1"/>
    <xf numFmtId="4" fontId="1" fillId="9" borderId="2" xfId="0" applyNumberFormat="1" applyFont="1" applyFill="1" applyBorder="1" applyAlignment="1">
      <alignment horizontal="right"/>
    </xf>
    <xf numFmtId="0" fontId="1" fillId="3" borderId="2" xfId="0" applyFont="1" applyFill="1" applyBorder="1"/>
    <xf numFmtId="49" fontId="1" fillId="3" borderId="2" xfId="0" applyNumberFormat="1" applyFont="1" applyFill="1" applyBorder="1" applyAlignment="1"/>
    <xf numFmtId="0" fontId="2" fillId="6" borderId="2" xfId="0" applyFont="1" applyFill="1" applyBorder="1" applyAlignment="1"/>
    <xf numFmtId="49" fontId="1" fillId="6" borderId="2" xfId="0" applyNumberFormat="1" applyFont="1" applyFill="1" applyBorder="1" applyAlignment="1"/>
    <xf numFmtId="49" fontId="1" fillId="6" borderId="2" xfId="0" applyNumberFormat="1" applyFont="1" applyFill="1" applyBorder="1"/>
    <xf numFmtId="0" fontId="2" fillId="6" borderId="2" xfId="0" applyFont="1" applyFill="1" applyBorder="1"/>
    <xf numFmtId="4" fontId="2" fillId="6" borderId="2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/>
    <xf numFmtId="0" fontId="2" fillId="3" borderId="2" xfId="0" applyFont="1" applyFill="1" applyBorder="1" applyAlignment="1"/>
    <xf numFmtId="4" fontId="2" fillId="9" borderId="2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/>
    <xf numFmtId="49" fontId="2" fillId="6" borderId="2" xfId="0" applyNumberFormat="1" applyFont="1" applyFill="1" applyBorder="1"/>
    <xf numFmtId="49" fontId="2" fillId="0" borderId="2" xfId="0" applyNumberFormat="1" applyFont="1" applyBorder="1" applyAlignment="1"/>
    <xf numFmtId="49" fontId="2" fillId="7" borderId="2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 wrapText="1"/>
    </xf>
    <xf numFmtId="0" fontId="2" fillId="7" borderId="2" xfId="0" applyFont="1" applyFill="1" applyBorder="1"/>
    <xf numFmtId="4" fontId="2" fillId="7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/>
    <xf numFmtId="49" fontId="2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9" fontId="2" fillId="7" borderId="2" xfId="0" applyNumberFormat="1" applyFont="1" applyFill="1" applyBorder="1"/>
    <xf numFmtId="49" fontId="2" fillId="3" borderId="2" xfId="0" applyNumberFormat="1" applyFont="1" applyFill="1" applyBorder="1" applyAlignment="1">
      <alignment wrapText="1"/>
    </xf>
    <xf numFmtId="49" fontId="2" fillId="6" borderId="2" xfId="0" applyNumberFormat="1" applyFont="1" applyFill="1" applyBorder="1" applyAlignment="1">
      <alignment wrapText="1"/>
    </xf>
    <xf numFmtId="49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wrapText="1"/>
    </xf>
    <xf numFmtId="49" fontId="2" fillId="3" borderId="2" xfId="0" applyNumberFormat="1" applyFont="1" applyFill="1" applyBorder="1"/>
    <xf numFmtId="49" fontId="2" fillId="6" borderId="2" xfId="0" applyNumberFormat="1" applyFont="1" applyFill="1" applyBorder="1" applyAlignment="1">
      <alignment horizontal="center" wrapText="1"/>
    </xf>
    <xf numFmtId="0" fontId="2" fillId="9" borderId="2" xfId="0" applyFont="1" applyFill="1" applyBorder="1" applyAlignment="1">
      <alignment wrapText="1"/>
    </xf>
    <xf numFmtId="0" fontId="5" fillId="10" borderId="0" xfId="0" applyFont="1" applyFill="1"/>
    <xf numFmtId="0" fontId="5" fillId="3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5" fillId="10" borderId="0" xfId="0" applyNumberFormat="1" applyFont="1" applyFill="1"/>
    <xf numFmtId="4" fontId="5" fillId="3" borderId="2" xfId="0" applyNumberFormat="1" applyFont="1" applyFill="1" applyBorder="1" applyAlignment="1">
      <alignment horizontal="right"/>
    </xf>
    <xf numFmtId="4" fontId="6" fillId="3" borderId="2" xfId="1" applyNumberFormat="1" applyFont="1" applyFill="1" applyBorder="1" applyAlignment="1">
      <alignment horizontal="right"/>
    </xf>
    <xf numFmtId="0" fontId="6" fillId="3" borderId="2" xfId="1" applyFont="1" applyFill="1" applyBorder="1" applyAlignment="1">
      <alignment horizontal="left"/>
    </xf>
    <xf numFmtId="4" fontId="5" fillId="6" borderId="2" xfId="0" applyNumberFormat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7" fillId="3" borderId="2" xfId="0" applyNumberFormat="1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wrapText="1"/>
    </xf>
    <xf numFmtId="4" fontId="11" fillId="10" borderId="0" xfId="0" applyNumberFormat="1" applyFont="1" applyFill="1"/>
    <xf numFmtId="0" fontId="11" fillId="10" borderId="0" xfId="0" applyFont="1" applyFill="1"/>
    <xf numFmtId="4" fontId="6" fillId="11" borderId="2" xfId="1" applyNumberFormat="1" applyFont="1" applyFill="1" applyBorder="1" applyAlignment="1">
      <alignment horizontal="left"/>
    </xf>
    <xf numFmtId="0" fontId="0" fillId="0" borderId="2" xfId="0" applyBorder="1"/>
    <xf numFmtId="4" fontId="12" fillId="10" borderId="0" xfId="0" applyNumberFormat="1" applyFont="1" applyFill="1"/>
    <xf numFmtId="49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right"/>
    </xf>
    <xf numFmtId="0" fontId="2" fillId="7" borderId="9" xfId="0" applyFont="1" applyFill="1" applyBorder="1"/>
    <xf numFmtId="0" fontId="2" fillId="7" borderId="10" xfId="0" applyFont="1" applyFill="1" applyBorder="1"/>
    <xf numFmtId="4" fontId="2" fillId="9" borderId="0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4" fontId="15" fillId="10" borderId="0" xfId="0" applyNumberFormat="1" applyFont="1" applyFill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view="pageBreakPreview" zoomScaleNormal="100" zoomScaleSheetLayoutView="100" workbookViewId="0">
      <selection activeCell="M6" sqref="M6"/>
    </sheetView>
  </sheetViews>
  <sheetFormatPr defaultRowHeight="15" x14ac:dyDescent="0.2"/>
  <cols>
    <col min="1" max="1" width="3.5703125" style="23" customWidth="1"/>
    <col min="2" max="4" width="3.85546875" style="23" bestFit="1" customWidth="1"/>
    <col min="5" max="5" width="51.42578125" style="14" hidden="1" customWidth="1"/>
    <col min="6" max="6" width="68.7109375" style="14" bestFit="1" customWidth="1"/>
    <col min="7" max="7" width="17.28515625" style="77" bestFit="1" customWidth="1"/>
    <col min="8" max="8" width="17.28515625" style="77" customWidth="1"/>
    <col min="9" max="9" width="16" style="24" customWidth="1"/>
    <col min="10" max="10" width="16" style="14" bestFit="1" customWidth="1"/>
    <col min="11" max="12" width="14.7109375" style="14" bestFit="1" customWidth="1"/>
    <col min="13" max="16384" width="9.140625" style="14"/>
  </cols>
  <sheetData>
    <row r="1" spans="1:12" s="3" customFormat="1" ht="15.75" x14ac:dyDescent="0.25">
      <c r="A1" s="106" t="s">
        <v>193</v>
      </c>
      <c r="B1" s="106"/>
      <c r="C1" s="106"/>
      <c r="D1" s="106"/>
      <c r="E1" s="106"/>
      <c r="F1" s="106"/>
      <c r="G1" s="106"/>
      <c r="H1" s="106"/>
      <c r="I1" s="106"/>
    </row>
    <row r="2" spans="1:12" s="3" customFormat="1" ht="15.75" x14ac:dyDescent="0.25">
      <c r="A2" s="107" t="s">
        <v>187</v>
      </c>
      <c r="B2" s="107"/>
      <c r="C2" s="107"/>
      <c r="D2" s="107"/>
      <c r="E2" s="107"/>
      <c r="F2" s="107"/>
      <c r="G2" s="107"/>
      <c r="H2" s="107"/>
      <c r="I2" s="107"/>
    </row>
    <row r="3" spans="1:12" s="3" customFormat="1" ht="53.25" customHeight="1" x14ac:dyDescent="0.25">
      <c r="A3" s="105" t="s">
        <v>0</v>
      </c>
      <c r="B3" s="105"/>
      <c r="C3" s="105"/>
      <c r="D3" s="105"/>
      <c r="E3" s="31"/>
      <c r="F3" s="32" t="s">
        <v>1</v>
      </c>
      <c r="G3" s="94" t="s">
        <v>189</v>
      </c>
      <c r="H3" s="93" t="s">
        <v>190</v>
      </c>
      <c r="I3" s="91" t="s">
        <v>191</v>
      </c>
    </row>
    <row r="4" spans="1:12" x14ac:dyDescent="0.2">
      <c r="A4" s="10"/>
      <c r="B4" s="10"/>
      <c r="C4" s="10"/>
      <c r="D4" s="10"/>
      <c r="E4" s="11">
        <v>800</v>
      </c>
      <c r="F4" s="12"/>
      <c r="G4" s="78"/>
      <c r="H4" s="78"/>
      <c r="I4" s="13"/>
    </row>
    <row r="5" spans="1:12" x14ac:dyDescent="0.2">
      <c r="A5" s="10" t="s">
        <v>154</v>
      </c>
      <c r="B5" s="10"/>
      <c r="C5" s="10"/>
      <c r="D5" s="10"/>
      <c r="E5" s="15" t="s">
        <v>39</v>
      </c>
      <c r="F5" s="26" t="s">
        <v>40</v>
      </c>
      <c r="G5" s="27">
        <f>G6</f>
        <v>15000000</v>
      </c>
      <c r="H5" s="27">
        <f>H6</f>
        <v>15097887</v>
      </c>
      <c r="I5" s="27">
        <f>(H5/G5)*100</f>
        <v>100.65257999999999</v>
      </c>
    </row>
    <row r="6" spans="1:12" x14ac:dyDescent="0.2">
      <c r="A6" s="10"/>
      <c r="B6" s="10" t="s">
        <v>154</v>
      </c>
      <c r="C6" s="10"/>
      <c r="D6" s="10"/>
      <c r="E6" s="16" t="s">
        <v>41</v>
      </c>
      <c r="F6" s="15" t="s">
        <v>40</v>
      </c>
      <c r="G6" s="25">
        <v>15000000</v>
      </c>
      <c r="H6" s="25">
        <v>15097887</v>
      </c>
      <c r="I6" s="25">
        <f t="shared" ref="I6:I69" si="0">(H6/G6)*100</f>
        <v>100.65257999999999</v>
      </c>
    </row>
    <row r="7" spans="1:12" x14ac:dyDescent="0.2">
      <c r="A7" s="10" t="s">
        <v>155</v>
      </c>
      <c r="B7" s="10"/>
      <c r="C7" s="10"/>
      <c r="D7" s="10"/>
      <c r="E7" s="15" t="s">
        <v>42</v>
      </c>
      <c r="F7" s="97" t="s">
        <v>43</v>
      </c>
      <c r="G7" s="27">
        <f>G8+G11</f>
        <v>12029332.420000002</v>
      </c>
      <c r="H7" s="27">
        <f>H8+H11</f>
        <v>7110829.8200000003</v>
      </c>
      <c r="I7" s="27">
        <f t="shared" si="0"/>
        <v>59.112422632676733</v>
      </c>
      <c r="J7" s="21"/>
      <c r="K7" s="21"/>
      <c r="L7" s="21"/>
    </row>
    <row r="8" spans="1:12" x14ac:dyDescent="0.2">
      <c r="A8" s="10"/>
      <c r="B8" s="10" t="s">
        <v>155</v>
      </c>
      <c r="C8" s="10"/>
      <c r="D8" s="10"/>
      <c r="E8" s="16" t="s">
        <v>44</v>
      </c>
      <c r="F8" s="15" t="s">
        <v>45</v>
      </c>
      <c r="G8" s="25">
        <f>G9+G10</f>
        <v>6525639.1299999999</v>
      </c>
      <c r="H8" s="25">
        <f>H9+H10</f>
        <v>6525639.1299999999</v>
      </c>
      <c r="I8" s="25">
        <f t="shared" si="0"/>
        <v>100</v>
      </c>
      <c r="J8" s="21"/>
      <c r="K8" s="21"/>
    </row>
    <row r="9" spans="1:12" x14ac:dyDescent="0.2">
      <c r="A9" s="10"/>
      <c r="B9" s="10"/>
      <c r="C9" s="10" t="s">
        <v>154</v>
      </c>
      <c r="D9" s="10"/>
      <c r="E9" s="17" t="s">
        <v>46</v>
      </c>
      <c r="F9" s="84" t="s">
        <v>47</v>
      </c>
      <c r="G9" s="19">
        <v>3433197.05</v>
      </c>
      <c r="H9" s="19">
        <v>3433197.05</v>
      </c>
      <c r="I9" s="19">
        <f t="shared" si="0"/>
        <v>100</v>
      </c>
      <c r="L9" s="21"/>
    </row>
    <row r="10" spans="1:12" x14ac:dyDescent="0.2">
      <c r="A10" s="10"/>
      <c r="B10" s="10"/>
      <c r="C10" s="10" t="s">
        <v>155</v>
      </c>
      <c r="D10" s="10"/>
      <c r="E10" s="17" t="s">
        <v>48</v>
      </c>
      <c r="F10" s="84" t="s">
        <v>49</v>
      </c>
      <c r="G10" s="19">
        <v>3092442.08</v>
      </c>
      <c r="H10" s="19">
        <v>3092442.08</v>
      </c>
      <c r="I10" s="19">
        <f t="shared" si="0"/>
        <v>100</v>
      </c>
    </row>
    <row r="11" spans="1:12" x14ac:dyDescent="0.2">
      <c r="A11" s="10"/>
      <c r="B11" s="10" t="s">
        <v>157</v>
      </c>
      <c r="C11" s="10"/>
      <c r="D11" s="10"/>
      <c r="E11" s="16" t="s">
        <v>50</v>
      </c>
      <c r="F11" s="15" t="s">
        <v>51</v>
      </c>
      <c r="G11" s="25">
        <f>G12+G28</f>
        <v>5503693.290000001</v>
      </c>
      <c r="H11" s="25">
        <f>H12+H28</f>
        <v>585190.69000000006</v>
      </c>
      <c r="I11" s="25">
        <f t="shared" si="0"/>
        <v>10.63269079807316</v>
      </c>
    </row>
    <row r="12" spans="1:12" x14ac:dyDescent="0.2">
      <c r="A12" s="10"/>
      <c r="B12" s="10"/>
      <c r="C12" s="10" t="s">
        <v>154</v>
      </c>
      <c r="D12" s="10"/>
      <c r="E12" s="17" t="s">
        <v>52</v>
      </c>
      <c r="F12" s="16" t="s">
        <v>53</v>
      </c>
      <c r="G12" s="18">
        <f>SUM(G13:G27)</f>
        <v>2832757.2600000007</v>
      </c>
      <c r="H12" s="18">
        <f>SUM(H13:H27)</f>
        <v>18167.420000000002</v>
      </c>
      <c r="I12" s="18">
        <f t="shared" si="0"/>
        <v>0.64133345474154735</v>
      </c>
    </row>
    <row r="13" spans="1:12" x14ac:dyDescent="0.2">
      <c r="A13" s="10"/>
      <c r="B13" s="10"/>
      <c r="C13" s="10"/>
      <c r="D13" s="10" t="s">
        <v>154</v>
      </c>
      <c r="E13" s="20" t="s">
        <v>54</v>
      </c>
      <c r="F13" s="83" t="s">
        <v>55</v>
      </c>
      <c r="G13" s="81">
        <v>415650.67</v>
      </c>
      <c r="H13" s="81"/>
      <c r="I13" s="81">
        <f t="shared" si="0"/>
        <v>0</v>
      </c>
    </row>
    <row r="14" spans="1:12" x14ac:dyDescent="0.2">
      <c r="A14" s="10"/>
      <c r="B14" s="10"/>
      <c r="C14" s="10"/>
      <c r="D14" s="10" t="s">
        <v>155</v>
      </c>
      <c r="E14" s="20" t="s">
        <v>56</v>
      </c>
      <c r="F14" s="83" t="s">
        <v>57</v>
      </c>
      <c r="G14" s="81">
        <v>182571.43</v>
      </c>
      <c r="H14" s="81"/>
      <c r="I14" s="81">
        <f t="shared" si="0"/>
        <v>0</v>
      </c>
    </row>
    <row r="15" spans="1:12" x14ac:dyDescent="0.2">
      <c r="A15" s="10"/>
      <c r="B15" s="10"/>
      <c r="C15" s="10"/>
      <c r="D15" s="10" t="s">
        <v>156</v>
      </c>
      <c r="E15" s="20" t="s">
        <v>58</v>
      </c>
      <c r="F15" s="83" t="s">
        <v>59</v>
      </c>
      <c r="G15" s="81">
        <v>1038638.34</v>
      </c>
      <c r="H15" s="81"/>
      <c r="I15" s="81">
        <f t="shared" si="0"/>
        <v>0</v>
      </c>
    </row>
    <row r="16" spans="1:12" x14ac:dyDescent="0.2">
      <c r="A16" s="10"/>
      <c r="B16" s="10"/>
      <c r="C16" s="10"/>
      <c r="D16" s="10" t="s">
        <v>157</v>
      </c>
      <c r="E16" s="20" t="s">
        <v>60</v>
      </c>
      <c r="F16" s="83" t="s">
        <v>61</v>
      </c>
      <c r="G16" s="81">
        <v>36310.86</v>
      </c>
      <c r="H16" s="81">
        <v>3224.06</v>
      </c>
      <c r="I16" s="81">
        <f t="shared" si="0"/>
        <v>8.8790516115564326</v>
      </c>
    </row>
    <row r="17" spans="1:11" x14ac:dyDescent="0.2">
      <c r="A17" s="10"/>
      <c r="B17" s="10"/>
      <c r="C17" s="10"/>
      <c r="D17" s="10" t="s">
        <v>158</v>
      </c>
      <c r="E17" s="20" t="s">
        <v>62</v>
      </c>
      <c r="F17" s="83" t="s">
        <v>63</v>
      </c>
      <c r="G17" s="81">
        <v>508932.85</v>
      </c>
      <c r="H17" s="81"/>
      <c r="I17" s="81">
        <f t="shared" si="0"/>
        <v>0</v>
      </c>
    </row>
    <row r="18" spans="1:11" x14ac:dyDescent="0.2">
      <c r="A18" s="10"/>
      <c r="B18" s="10"/>
      <c r="C18" s="10"/>
      <c r="D18" s="10" t="s">
        <v>159</v>
      </c>
      <c r="E18" s="20" t="s">
        <v>64</v>
      </c>
      <c r="F18" s="83" t="s">
        <v>65</v>
      </c>
      <c r="G18" s="29">
        <v>25634.37</v>
      </c>
      <c r="H18" s="29"/>
      <c r="I18" s="29">
        <f t="shared" si="0"/>
        <v>0</v>
      </c>
    </row>
    <row r="19" spans="1:11" x14ac:dyDescent="0.2">
      <c r="A19" s="10"/>
      <c r="B19" s="10"/>
      <c r="C19" s="10"/>
      <c r="D19" s="10" t="s">
        <v>160</v>
      </c>
      <c r="E19" s="20" t="s">
        <v>66</v>
      </c>
      <c r="F19" s="83" t="s">
        <v>67</v>
      </c>
      <c r="G19" s="81">
        <v>244779.2</v>
      </c>
      <c r="H19" s="81"/>
      <c r="I19" s="81">
        <f t="shared" si="0"/>
        <v>0</v>
      </c>
    </row>
    <row r="20" spans="1:11" x14ac:dyDescent="0.2">
      <c r="A20" s="10"/>
      <c r="B20" s="10"/>
      <c r="C20" s="10"/>
      <c r="D20" s="10" t="s">
        <v>161</v>
      </c>
      <c r="E20" s="20" t="s">
        <v>176</v>
      </c>
      <c r="F20" s="85" t="s">
        <v>68</v>
      </c>
      <c r="G20" s="81">
        <v>24228.21</v>
      </c>
      <c r="H20" s="81"/>
      <c r="I20" s="81">
        <f t="shared" si="0"/>
        <v>0</v>
      </c>
    </row>
    <row r="21" spans="1:11" x14ac:dyDescent="0.2">
      <c r="A21" s="10"/>
      <c r="B21" s="10"/>
      <c r="C21" s="10"/>
      <c r="D21" s="10" t="s">
        <v>162</v>
      </c>
      <c r="E21" s="20" t="s">
        <v>69</v>
      </c>
      <c r="F21" s="85" t="s">
        <v>70</v>
      </c>
      <c r="G21" s="81">
        <v>36220.74</v>
      </c>
      <c r="H21" s="81"/>
      <c r="I21" s="81">
        <f t="shared" si="0"/>
        <v>0</v>
      </c>
    </row>
    <row r="22" spans="1:11" x14ac:dyDescent="0.2">
      <c r="A22" s="10"/>
      <c r="B22" s="10"/>
      <c r="C22" s="10"/>
      <c r="D22" s="10" t="s">
        <v>163</v>
      </c>
      <c r="E22" s="20" t="s">
        <v>71</v>
      </c>
      <c r="F22" s="83" t="s">
        <v>72</v>
      </c>
      <c r="G22" s="81">
        <v>37493.1</v>
      </c>
      <c r="H22" s="81"/>
      <c r="I22" s="81">
        <f t="shared" si="0"/>
        <v>0</v>
      </c>
    </row>
    <row r="23" spans="1:11" x14ac:dyDescent="0.2">
      <c r="A23" s="10"/>
      <c r="B23" s="10"/>
      <c r="C23" s="10"/>
      <c r="D23" s="10" t="s">
        <v>164</v>
      </c>
      <c r="E23" s="20" t="s">
        <v>73</v>
      </c>
      <c r="F23" t="s">
        <v>74</v>
      </c>
      <c r="G23" s="81">
        <v>157600.12</v>
      </c>
      <c r="H23" s="81">
        <v>14943.36</v>
      </c>
      <c r="I23" s="81">
        <f t="shared" si="0"/>
        <v>9.4818201915074685</v>
      </c>
      <c r="K23" s="21"/>
    </row>
    <row r="24" spans="1:11" x14ac:dyDescent="0.2">
      <c r="A24" s="10"/>
      <c r="B24" s="10"/>
      <c r="C24" s="10"/>
      <c r="D24" s="10" t="s">
        <v>165</v>
      </c>
      <c r="E24" s="20" t="s">
        <v>75</v>
      </c>
      <c r="F24" s="83" t="s">
        <v>76</v>
      </c>
      <c r="G24" s="81">
        <v>33098.870000000003</v>
      </c>
      <c r="H24" s="81"/>
      <c r="I24" s="81">
        <f t="shared" si="0"/>
        <v>0</v>
      </c>
    </row>
    <row r="25" spans="1:11" x14ac:dyDescent="0.2">
      <c r="A25" s="10"/>
      <c r="B25" s="10"/>
      <c r="C25" s="10"/>
      <c r="D25" s="10" t="s">
        <v>166</v>
      </c>
      <c r="E25" s="20" t="s">
        <v>77</v>
      </c>
      <c r="F25" s="83" t="s">
        <v>78</v>
      </c>
      <c r="G25" s="29">
        <v>27200.98</v>
      </c>
      <c r="H25" s="29"/>
      <c r="I25" s="29">
        <f t="shared" si="0"/>
        <v>0</v>
      </c>
    </row>
    <row r="26" spans="1:11" x14ac:dyDescent="0.2">
      <c r="A26" s="10"/>
      <c r="B26" s="10"/>
      <c r="C26" s="10"/>
      <c r="D26" s="10" t="s">
        <v>167</v>
      </c>
      <c r="E26" s="20" t="s">
        <v>79</v>
      </c>
      <c r="F26" s="83" t="s">
        <v>80</v>
      </c>
      <c r="G26" s="29">
        <v>24110.13</v>
      </c>
      <c r="H26" s="29"/>
      <c r="I26" s="29">
        <f t="shared" si="0"/>
        <v>0</v>
      </c>
    </row>
    <row r="27" spans="1:11" x14ac:dyDescent="0.2">
      <c r="A27" s="10"/>
      <c r="B27" s="10"/>
      <c r="C27" s="10"/>
      <c r="D27" s="10" t="s">
        <v>168</v>
      </c>
      <c r="E27" s="20" t="s">
        <v>81</v>
      </c>
      <c r="F27" s="83" t="s">
        <v>82</v>
      </c>
      <c r="G27" s="29">
        <v>40287.39</v>
      </c>
      <c r="H27" s="29"/>
      <c r="I27" s="29">
        <f t="shared" si="0"/>
        <v>0</v>
      </c>
    </row>
    <row r="28" spans="1:11" x14ac:dyDescent="0.2">
      <c r="A28" s="10"/>
      <c r="B28" s="10"/>
      <c r="C28" s="10" t="s">
        <v>155</v>
      </c>
      <c r="D28" s="10"/>
      <c r="E28" s="17" t="s">
        <v>83</v>
      </c>
      <c r="F28" s="16" t="s">
        <v>84</v>
      </c>
      <c r="G28" s="18">
        <f>SUM(G29:G41)</f>
        <v>2670936.0300000003</v>
      </c>
      <c r="H28" s="18">
        <f>SUM(H29:H41)</f>
        <v>567023.27</v>
      </c>
      <c r="I28" s="18">
        <f t="shared" si="0"/>
        <v>21.22938414215783</v>
      </c>
    </row>
    <row r="29" spans="1:11" x14ac:dyDescent="0.2">
      <c r="A29" s="10"/>
      <c r="B29" s="10"/>
      <c r="C29" s="10"/>
      <c r="D29" s="10" t="s">
        <v>154</v>
      </c>
      <c r="E29" s="20" t="s">
        <v>85</v>
      </c>
      <c r="F29" s="83" t="s">
        <v>86</v>
      </c>
      <c r="G29" s="81">
        <v>380560.95</v>
      </c>
      <c r="H29" s="81"/>
      <c r="I29" s="81">
        <f t="shared" si="0"/>
        <v>0</v>
      </c>
    </row>
    <row r="30" spans="1:11" x14ac:dyDescent="0.2">
      <c r="A30" s="10"/>
      <c r="B30" s="10"/>
      <c r="C30" s="10"/>
      <c r="D30" s="10" t="s">
        <v>155</v>
      </c>
      <c r="E30" s="20" t="s">
        <v>87</v>
      </c>
      <c r="F30" s="83" t="s">
        <v>88</v>
      </c>
      <c r="G30" s="81">
        <v>353571.17</v>
      </c>
      <c r="H30" s="81"/>
      <c r="I30" s="81">
        <f t="shared" si="0"/>
        <v>0</v>
      </c>
    </row>
    <row r="31" spans="1:11" x14ac:dyDescent="0.2">
      <c r="A31" s="10"/>
      <c r="B31" s="10"/>
      <c r="C31" s="10"/>
      <c r="D31" s="10" t="s">
        <v>156</v>
      </c>
      <c r="E31" s="20" t="s">
        <v>89</v>
      </c>
      <c r="F31" s="83" t="s">
        <v>90</v>
      </c>
      <c r="G31" s="81">
        <v>347979.37</v>
      </c>
      <c r="H31" s="81">
        <v>347979.37</v>
      </c>
      <c r="I31" s="81">
        <f t="shared" si="0"/>
        <v>100</v>
      </c>
    </row>
    <row r="32" spans="1:11" x14ac:dyDescent="0.2">
      <c r="A32" s="10"/>
      <c r="B32" s="10"/>
      <c r="C32" s="10"/>
      <c r="D32" s="10" t="s">
        <v>157</v>
      </c>
      <c r="E32" s="20" t="s">
        <v>91</v>
      </c>
      <c r="F32" s="83" t="s">
        <v>92</v>
      </c>
      <c r="G32" s="81">
        <v>293140.57</v>
      </c>
      <c r="H32" s="81"/>
      <c r="I32" s="81">
        <f t="shared" si="0"/>
        <v>0</v>
      </c>
    </row>
    <row r="33" spans="1:9" x14ac:dyDescent="0.2">
      <c r="A33" s="10"/>
      <c r="B33" s="10"/>
      <c r="C33" s="10"/>
      <c r="D33" s="10" t="s">
        <v>158</v>
      </c>
      <c r="E33" s="20" t="s">
        <v>93</v>
      </c>
      <c r="F33" s="83" t="s">
        <v>94</v>
      </c>
      <c r="G33" s="81">
        <v>107906.3</v>
      </c>
      <c r="H33" s="81"/>
      <c r="I33" s="81">
        <f t="shared" si="0"/>
        <v>0</v>
      </c>
    </row>
    <row r="34" spans="1:9" x14ac:dyDescent="0.2">
      <c r="A34" s="10"/>
      <c r="B34" s="10"/>
      <c r="C34" s="10"/>
      <c r="D34" s="10" t="s">
        <v>159</v>
      </c>
      <c r="E34" s="20" t="s">
        <v>95</v>
      </c>
      <c r="F34" s="83" t="s">
        <v>96</v>
      </c>
      <c r="G34" s="82">
        <v>28472.99</v>
      </c>
      <c r="H34" s="82">
        <v>20420.63</v>
      </c>
      <c r="I34" s="82">
        <f t="shared" si="0"/>
        <v>71.719303100938816</v>
      </c>
    </row>
    <row r="35" spans="1:9" x14ac:dyDescent="0.2">
      <c r="A35" s="10"/>
      <c r="B35" s="10"/>
      <c r="C35" s="10"/>
      <c r="D35" s="10" t="s">
        <v>160</v>
      </c>
      <c r="E35" s="20" t="s">
        <v>97</v>
      </c>
      <c r="F35" s="83" t="s">
        <v>98</v>
      </c>
      <c r="G35" s="81">
        <v>13560.84</v>
      </c>
      <c r="H35" s="81"/>
      <c r="I35" s="81">
        <f t="shared" si="0"/>
        <v>0</v>
      </c>
    </row>
    <row r="36" spans="1:9" x14ac:dyDescent="0.2">
      <c r="A36" s="10"/>
      <c r="B36" s="10"/>
      <c r="C36" s="10"/>
      <c r="D36" s="10" t="s">
        <v>161</v>
      </c>
      <c r="E36" s="20" t="s">
        <v>175</v>
      </c>
      <c r="F36" s="83" t="s">
        <v>99</v>
      </c>
      <c r="G36" s="81">
        <v>27717.29</v>
      </c>
      <c r="H36" s="81">
        <v>27717.29</v>
      </c>
      <c r="I36" s="81">
        <f t="shared" si="0"/>
        <v>100</v>
      </c>
    </row>
    <row r="37" spans="1:9" x14ac:dyDescent="0.2">
      <c r="A37" s="10"/>
      <c r="B37" s="10"/>
      <c r="C37" s="10"/>
      <c r="D37" s="10" t="s">
        <v>162</v>
      </c>
      <c r="E37" s="20" t="s">
        <v>100</v>
      </c>
      <c r="F37" s="83" t="s">
        <v>101</v>
      </c>
      <c r="G37" s="81">
        <v>255578.72</v>
      </c>
      <c r="H37" s="81"/>
      <c r="I37" s="81">
        <f t="shared" si="0"/>
        <v>0</v>
      </c>
    </row>
    <row r="38" spans="1:9" x14ac:dyDescent="0.2">
      <c r="A38" s="10"/>
      <c r="B38" s="10"/>
      <c r="C38" s="10"/>
      <c r="D38" s="10" t="s">
        <v>163</v>
      </c>
      <c r="E38" s="20" t="s">
        <v>102</v>
      </c>
      <c r="F38" s="83" t="s">
        <v>103</v>
      </c>
      <c r="G38" s="82">
        <v>43606</v>
      </c>
      <c r="H38" s="82"/>
      <c r="I38" s="82">
        <f t="shared" si="0"/>
        <v>0</v>
      </c>
    </row>
    <row r="39" spans="1:9" x14ac:dyDescent="0.2">
      <c r="A39" s="10"/>
      <c r="B39" s="10"/>
      <c r="C39" s="10"/>
      <c r="D39" s="10" t="s">
        <v>164</v>
      </c>
      <c r="E39" s="20" t="s">
        <v>104</v>
      </c>
      <c r="F39" s="83" t="s">
        <v>105</v>
      </c>
      <c r="G39" s="81">
        <v>88806.06</v>
      </c>
      <c r="H39" s="81"/>
      <c r="I39" s="81">
        <f t="shared" si="0"/>
        <v>0</v>
      </c>
    </row>
    <row r="40" spans="1:9" x14ac:dyDescent="0.2">
      <c r="A40" s="10"/>
      <c r="B40" s="10"/>
      <c r="C40" s="10"/>
      <c r="D40" s="10" t="s">
        <v>165</v>
      </c>
      <c r="E40" s="20" t="s">
        <v>106</v>
      </c>
      <c r="F40" s="83" t="s">
        <v>107</v>
      </c>
      <c r="G40" s="81">
        <v>170905.98</v>
      </c>
      <c r="H40" s="81">
        <v>170905.98</v>
      </c>
      <c r="I40" s="81">
        <f t="shared" si="0"/>
        <v>100</v>
      </c>
    </row>
    <row r="41" spans="1:9" x14ac:dyDescent="0.2">
      <c r="A41" s="10"/>
      <c r="B41" s="10"/>
      <c r="C41" s="10"/>
      <c r="D41" s="10" t="s">
        <v>166</v>
      </c>
      <c r="E41" s="20" t="s">
        <v>108</v>
      </c>
      <c r="F41" s="83" t="s">
        <v>109</v>
      </c>
      <c r="G41" s="81">
        <v>559129.79</v>
      </c>
      <c r="H41" s="81"/>
      <c r="I41" s="81">
        <f t="shared" si="0"/>
        <v>0</v>
      </c>
    </row>
    <row r="42" spans="1:9" x14ac:dyDescent="0.2">
      <c r="A42" s="10" t="s">
        <v>156</v>
      </c>
      <c r="B42" s="10"/>
      <c r="C42" s="10"/>
      <c r="D42" s="10"/>
      <c r="E42" s="15" t="s">
        <v>110</v>
      </c>
      <c r="F42" s="26" t="s">
        <v>111</v>
      </c>
      <c r="G42" s="27">
        <f>G43</f>
        <v>350573.44999999995</v>
      </c>
      <c r="H42" s="27">
        <f>H43</f>
        <v>338967.32999999996</v>
      </c>
      <c r="I42" s="27">
        <f t="shared" si="0"/>
        <v>96.689389912442024</v>
      </c>
    </row>
    <row r="43" spans="1:9" x14ac:dyDescent="0.2">
      <c r="A43" s="10"/>
      <c r="B43" s="10" t="s">
        <v>154</v>
      </c>
      <c r="C43" s="10"/>
      <c r="D43" s="10"/>
      <c r="E43" s="16" t="s">
        <v>112</v>
      </c>
      <c r="F43" s="15" t="s">
        <v>111</v>
      </c>
      <c r="G43" s="25">
        <f>G44+G49</f>
        <v>350573.44999999995</v>
      </c>
      <c r="H43" s="25">
        <f>H44+H49</f>
        <v>338967.32999999996</v>
      </c>
      <c r="I43" s="25">
        <f t="shared" si="0"/>
        <v>96.689389912442024</v>
      </c>
    </row>
    <row r="44" spans="1:9" x14ac:dyDescent="0.2">
      <c r="A44" s="10"/>
      <c r="B44" s="10"/>
      <c r="C44" s="10" t="s">
        <v>154</v>
      </c>
      <c r="D44" s="10"/>
      <c r="E44" s="17" t="s">
        <v>113</v>
      </c>
      <c r="F44" s="16" t="s">
        <v>114</v>
      </c>
      <c r="G44" s="18">
        <f>SUM(G45:G48)</f>
        <v>176522.80000000002</v>
      </c>
      <c r="H44" s="18">
        <f>SUM(H45:H48)</f>
        <v>171545.08000000002</v>
      </c>
      <c r="I44" s="18">
        <f t="shared" si="0"/>
        <v>97.180126306630072</v>
      </c>
    </row>
    <row r="45" spans="1:9" x14ac:dyDescent="0.2">
      <c r="A45" s="10"/>
      <c r="B45" s="10"/>
      <c r="C45" s="10"/>
      <c r="D45" s="10" t="s">
        <v>154</v>
      </c>
      <c r="E45" s="20" t="s">
        <v>115</v>
      </c>
      <c r="F45" s="85" t="s">
        <v>2</v>
      </c>
      <c r="G45" s="81">
        <v>21544.16</v>
      </c>
      <c r="H45" s="81">
        <v>21544.16</v>
      </c>
      <c r="I45" s="81">
        <f t="shared" si="0"/>
        <v>100</v>
      </c>
    </row>
    <row r="46" spans="1:9" x14ac:dyDescent="0.2">
      <c r="A46" s="10"/>
      <c r="B46" s="10"/>
      <c r="C46" s="10"/>
      <c r="D46" s="10" t="s">
        <v>155</v>
      </c>
      <c r="E46" s="20" t="s">
        <v>116</v>
      </c>
      <c r="F46" s="83" t="s">
        <v>3</v>
      </c>
      <c r="G46" s="81">
        <v>141095.76</v>
      </c>
      <c r="H46" s="81">
        <v>141095.76</v>
      </c>
      <c r="I46" s="81">
        <f t="shared" si="0"/>
        <v>100</v>
      </c>
    </row>
    <row r="47" spans="1:9" x14ac:dyDescent="0.2">
      <c r="A47" s="10"/>
      <c r="B47" s="10"/>
      <c r="C47" s="10"/>
      <c r="D47" s="10" t="s">
        <v>156</v>
      </c>
      <c r="E47" s="20" t="s">
        <v>117</v>
      </c>
      <c r="F47" s="83" t="s">
        <v>4</v>
      </c>
      <c r="G47" s="81">
        <v>8905.16</v>
      </c>
      <c r="H47" s="81">
        <v>8905.16</v>
      </c>
      <c r="I47" s="81">
        <f t="shared" si="0"/>
        <v>100</v>
      </c>
    </row>
    <row r="48" spans="1:9" x14ac:dyDescent="0.2">
      <c r="A48" s="10"/>
      <c r="B48" s="10"/>
      <c r="C48" s="10"/>
      <c r="D48" s="10" t="s">
        <v>157</v>
      </c>
      <c r="E48" s="20" t="s">
        <v>118</v>
      </c>
      <c r="F48" s="83" t="s">
        <v>5</v>
      </c>
      <c r="G48" s="81">
        <v>4977.72</v>
      </c>
      <c r="H48" s="81"/>
      <c r="I48" s="81">
        <f t="shared" si="0"/>
        <v>0</v>
      </c>
    </row>
    <row r="49" spans="1:9" x14ac:dyDescent="0.2">
      <c r="A49" s="10"/>
      <c r="B49" s="10"/>
      <c r="C49" s="10" t="s">
        <v>155</v>
      </c>
      <c r="D49" s="10"/>
      <c r="E49" s="17" t="s">
        <v>119</v>
      </c>
      <c r="F49" s="16" t="s">
        <v>120</v>
      </c>
      <c r="G49" s="18">
        <f>SUM(G50:G55)</f>
        <v>174050.64999999997</v>
      </c>
      <c r="H49" s="18">
        <f>SUM(H50:H55)</f>
        <v>167422.24999999997</v>
      </c>
      <c r="I49" s="18">
        <f t="shared" si="0"/>
        <v>96.191683282998369</v>
      </c>
    </row>
    <row r="50" spans="1:9" x14ac:dyDescent="0.2">
      <c r="A50" s="10"/>
      <c r="B50" s="10"/>
      <c r="C50" s="10"/>
      <c r="D50" s="10" t="s">
        <v>154</v>
      </c>
      <c r="E50" s="20" t="s">
        <v>121</v>
      </c>
      <c r="F50" s="83" t="s">
        <v>6</v>
      </c>
      <c r="G50" s="81">
        <v>148460.04999999999</v>
      </c>
      <c r="H50" s="81">
        <v>148460.04999999999</v>
      </c>
      <c r="I50" s="81">
        <f t="shared" si="0"/>
        <v>100</v>
      </c>
    </row>
    <row r="51" spans="1:9" x14ac:dyDescent="0.2">
      <c r="A51" s="10"/>
      <c r="B51" s="10"/>
      <c r="C51" s="10"/>
      <c r="D51" s="10" t="s">
        <v>155</v>
      </c>
      <c r="E51" s="20" t="s">
        <v>122</v>
      </c>
      <c r="F51" s="85" t="s">
        <v>7</v>
      </c>
      <c r="G51" s="81">
        <v>3905.21</v>
      </c>
      <c r="H51" s="81">
        <v>3905.21</v>
      </c>
      <c r="I51" s="81">
        <f t="shared" si="0"/>
        <v>100</v>
      </c>
    </row>
    <row r="52" spans="1:9" x14ac:dyDescent="0.2">
      <c r="A52" s="10"/>
      <c r="B52" s="10"/>
      <c r="C52" s="10"/>
      <c r="D52" s="10" t="s">
        <v>156</v>
      </c>
      <c r="E52" s="20" t="s">
        <v>123</v>
      </c>
      <c r="F52" s="83" t="s">
        <v>8</v>
      </c>
      <c r="G52" s="81">
        <v>5542.1</v>
      </c>
      <c r="H52" s="81">
        <v>5542.1</v>
      </c>
      <c r="I52" s="81">
        <f t="shared" si="0"/>
        <v>100</v>
      </c>
    </row>
    <row r="53" spans="1:9" x14ac:dyDescent="0.2">
      <c r="A53" s="10"/>
      <c r="B53" s="10"/>
      <c r="C53" s="10"/>
      <c r="D53" s="10" t="s">
        <v>157</v>
      </c>
      <c r="E53" s="20" t="s">
        <v>124</v>
      </c>
      <c r="F53" s="85" t="s">
        <v>9</v>
      </c>
      <c r="G53" s="81">
        <v>6628.4</v>
      </c>
      <c r="H53" s="81">
        <v>0</v>
      </c>
      <c r="I53" s="81">
        <f t="shared" si="0"/>
        <v>0</v>
      </c>
    </row>
    <row r="54" spans="1:9" x14ac:dyDescent="0.2">
      <c r="A54" s="10"/>
      <c r="B54" s="10"/>
      <c r="C54" s="10"/>
      <c r="D54" s="10" t="s">
        <v>158</v>
      </c>
      <c r="E54" s="20" t="s">
        <v>125</v>
      </c>
      <c r="F54" s="85" t="s">
        <v>10</v>
      </c>
      <c r="G54" s="81">
        <v>3097.37</v>
      </c>
      <c r="H54" s="81">
        <v>3097.37</v>
      </c>
      <c r="I54" s="81">
        <f t="shared" si="0"/>
        <v>100</v>
      </c>
    </row>
    <row r="55" spans="1:9" x14ac:dyDescent="0.2">
      <c r="A55" s="10"/>
      <c r="B55" s="10"/>
      <c r="C55" s="10"/>
      <c r="D55" s="10" t="s">
        <v>159</v>
      </c>
      <c r="E55" s="20" t="s">
        <v>126</v>
      </c>
      <c r="F55" s="83" t="s">
        <v>11</v>
      </c>
      <c r="G55" s="81">
        <v>6417.52</v>
      </c>
      <c r="H55" s="81">
        <v>6417.52</v>
      </c>
      <c r="I55" s="81">
        <f t="shared" si="0"/>
        <v>100</v>
      </c>
    </row>
    <row r="56" spans="1:9" x14ac:dyDescent="0.2">
      <c r="A56" s="10" t="s">
        <v>158</v>
      </c>
      <c r="B56" s="10"/>
      <c r="C56" s="10"/>
      <c r="D56" s="10"/>
      <c r="E56" s="15" t="s">
        <v>127</v>
      </c>
      <c r="F56" s="26" t="s">
        <v>128</v>
      </c>
      <c r="G56" s="27">
        <f>G57+G58</f>
        <v>2E-3</v>
      </c>
      <c r="H56" s="27">
        <f>H57+H58</f>
        <v>0</v>
      </c>
      <c r="I56" s="27">
        <f t="shared" si="0"/>
        <v>0</v>
      </c>
    </row>
    <row r="57" spans="1:9" x14ac:dyDescent="0.2">
      <c r="A57" s="10"/>
      <c r="B57" s="10" t="s">
        <v>154</v>
      </c>
      <c r="C57" s="10"/>
      <c r="D57" s="10"/>
      <c r="E57" s="22" t="s">
        <v>129</v>
      </c>
      <c r="F57" s="15" t="s">
        <v>130</v>
      </c>
      <c r="G57" s="28">
        <v>1E-3</v>
      </c>
      <c r="H57" s="28"/>
      <c r="I57" s="28">
        <f t="shared" si="0"/>
        <v>0</v>
      </c>
    </row>
    <row r="58" spans="1:9" x14ac:dyDescent="0.2">
      <c r="A58" s="10"/>
      <c r="B58" s="10" t="s">
        <v>162</v>
      </c>
      <c r="C58" s="10"/>
      <c r="D58" s="10"/>
      <c r="E58" s="22" t="s">
        <v>177</v>
      </c>
      <c r="F58" s="15" t="s">
        <v>131</v>
      </c>
      <c r="G58" s="28">
        <v>1E-3</v>
      </c>
      <c r="H58" s="28"/>
      <c r="I58" s="28">
        <f t="shared" si="0"/>
        <v>0</v>
      </c>
    </row>
    <row r="59" spans="1:9" x14ac:dyDescent="0.2">
      <c r="A59" s="10" t="s">
        <v>159</v>
      </c>
      <c r="B59" s="10"/>
      <c r="C59" s="10"/>
      <c r="D59" s="10"/>
      <c r="E59" s="15" t="s">
        <v>132</v>
      </c>
      <c r="F59" s="26" t="s">
        <v>133</v>
      </c>
      <c r="G59" s="27">
        <f>G60+G61+G62</f>
        <v>2300000.0010000002</v>
      </c>
      <c r="H59" s="27">
        <f>H60+H61+H62</f>
        <v>892768.47</v>
      </c>
      <c r="I59" s="27">
        <f t="shared" si="0"/>
        <v>38.816020417906074</v>
      </c>
    </row>
    <row r="60" spans="1:9" x14ac:dyDescent="0.2">
      <c r="A60" s="10"/>
      <c r="B60" s="10" t="s">
        <v>154</v>
      </c>
      <c r="C60" s="10"/>
      <c r="D60" s="10"/>
      <c r="E60" s="22" t="s">
        <v>134</v>
      </c>
      <c r="F60" s="15" t="s">
        <v>135</v>
      </c>
      <c r="G60" s="28">
        <v>1E-3</v>
      </c>
      <c r="H60" s="28"/>
      <c r="I60" s="28">
        <f t="shared" si="0"/>
        <v>0</v>
      </c>
    </row>
    <row r="61" spans="1:9" x14ac:dyDescent="0.2">
      <c r="A61" s="10"/>
      <c r="B61" s="10" t="s">
        <v>155</v>
      </c>
      <c r="C61" s="10"/>
      <c r="D61" s="10"/>
      <c r="E61" s="22" t="s">
        <v>136</v>
      </c>
      <c r="F61" s="15" t="s">
        <v>137</v>
      </c>
      <c r="G61" s="28">
        <v>2225000</v>
      </c>
      <c r="H61" s="28">
        <v>862277.48</v>
      </c>
      <c r="I61" s="28">
        <f t="shared" si="0"/>
        <v>38.754044044943818</v>
      </c>
    </row>
    <row r="62" spans="1:9" x14ac:dyDescent="0.2">
      <c r="A62" s="10"/>
      <c r="B62" s="10" t="s">
        <v>162</v>
      </c>
      <c r="C62" s="10"/>
      <c r="D62" s="10"/>
      <c r="E62" s="22" t="s">
        <v>138</v>
      </c>
      <c r="F62" s="15" t="s">
        <v>139</v>
      </c>
      <c r="G62" s="28">
        <v>75000</v>
      </c>
      <c r="H62" s="28">
        <v>30490.99</v>
      </c>
      <c r="I62" s="28">
        <f t="shared" si="0"/>
        <v>40.654653333333336</v>
      </c>
    </row>
    <row r="63" spans="1:9" x14ac:dyDescent="0.2">
      <c r="A63" s="10" t="s">
        <v>160</v>
      </c>
      <c r="B63" s="10"/>
      <c r="C63" s="10"/>
      <c r="D63" s="10"/>
      <c r="E63" s="15" t="s">
        <v>140</v>
      </c>
      <c r="F63" s="26" t="s">
        <v>141</v>
      </c>
      <c r="G63" s="27">
        <f>G64+G67</f>
        <v>4.0000000000000001E-3</v>
      </c>
      <c r="H63" s="27">
        <f>H64+H67</f>
        <v>0</v>
      </c>
      <c r="I63" s="27">
        <f t="shared" si="0"/>
        <v>0</v>
      </c>
    </row>
    <row r="64" spans="1:9" x14ac:dyDescent="0.2">
      <c r="A64" s="10"/>
      <c r="B64" s="10" t="s">
        <v>154</v>
      </c>
      <c r="C64" s="10"/>
      <c r="D64" s="10"/>
      <c r="E64" s="22" t="s">
        <v>142</v>
      </c>
      <c r="F64" s="15" t="s">
        <v>143</v>
      </c>
      <c r="G64" s="25">
        <f>G65+G66</f>
        <v>2E-3</v>
      </c>
      <c r="H64" s="25"/>
      <c r="I64" s="25">
        <f t="shared" si="0"/>
        <v>0</v>
      </c>
    </row>
    <row r="65" spans="1:10" x14ac:dyDescent="0.2">
      <c r="A65" s="10"/>
      <c r="B65" s="10"/>
      <c r="C65" s="10" t="s">
        <v>154</v>
      </c>
      <c r="D65" s="10"/>
      <c r="E65" s="22" t="s">
        <v>144</v>
      </c>
      <c r="F65" s="16" t="s">
        <v>145</v>
      </c>
      <c r="G65" s="19">
        <v>1E-3</v>
      </c>
      <c r="H65" s="19"/>
      <c r="I65" s="19">
        <f t="shared" si="0"/>
        <v>0</v>
      </c>
    </row>
    <row r="66" spans="1:10" x14ac:dyDescent="0.2">
      <c r="A66" s="10"/>
      <c r="B66" s="10"/>
      <c r="C66" s="10" t="s">
        <v>155</v>
      </c>
      <c r="D66" s="10"/>
      <c r="E66" s="22" t="s">
        <v>146</v>
      </c>
      <c r="F66" s="16" t="s">
        <v>147</v>
      </c>
      <c r="G66" s="19">
        <v>1E-3</v>
      </c>
      <c r="H66" s="19"/>
      <c r="I66" s="19">
        <f t="shared" si="0"/>
        <v>0</v>
      </c>
    </row>
    <row r="67" spans="1:10" x14ac:dyDescent="0.2">
      <c r="A67" s="10"/>
      <c r="B67" s="10" t="s">
        <v>155</v>
      </c>
      <c r="C67" s="10"/>
      <c r="D67" s="10"/>
      <c r="E67" s="22" t="s">
        <v>148</v>
      </c>
      <c r="F67" s="15" t="s">
        <v>149</v>
      </c>
      <c r="G67" s="25">
        <f>G68+G69</f>
        <v>2E-3</v>
      </c>
      <c r="H67" s="25">
        <f>H68+H69</f>
        <v>0</v>
      </c>
      <c r="I67" s="25">
        <f t="shared" si="0"/>
        <v>0</v>
      </c>
    </row>
    <row r="68" spans="1:10" x14ac:dyDescent="0.2">
      <c r="A68" s="10"/>
      <c r="B68" s="10"/>
      <c r="C68" s="10" t="s">
        <v>154</v>
      </c>
      <c r="D68" s="10"/>
      <c r="E68" s="22" t="s">
        <v>150</v>
      </c>
      <c r="F68" s="16" t="s">
        <v>151</v>
      </c>
      <c r="G68" s="19">
        <v>1E-3</v>
      </c>
      <c r="H68" s="19"/>
      <c r="I68" s="19">
        <f t="shared" si="0"/>
        <v>0</v>
      </c>
    </row>
    <row r="69" spans="1:10" x14ac:dyDescent="0.2">
      <c r="A69" s="10"/>
      <c r="B69" s="10"/>
      <c r="C69" s="10" t="s">
        <v>162</v>
      </c>
      <c r="D69" s="10"/>
      <c r="E69" s="22" t="s">
        <v>152</v>
      </c>
      <c r="F69" s="16" t="s">
        <v>153</v>
      </c>
      <c r="G69" s="19">
        <v>1E-3</v>
      </c>
      <c r="H69" s="19"/>
      <c r="I69" s="19">
        <f t="shared" si="0"/>
        <v>0</v>
      </c>
    </row>
    <row r="70" spans="1:10" x14ac:dyDescent="0.2">
      <c r="A70" s="10"/>
      <c r="B70" s="10"/>
      <c r="C70" s="10"/>
      <c r="D70" s="10"/>
      <c r="E70" s="12"/>
      <c r="F70" s="15" t="s">
        <v>169</v>
      </c>
      <c r="G70" s="25">
        <f>G71+G72</f>
        <v>25339234.989999998</v>
      </c>
      <c r="H70" s="25">
        <f>H71+H72</f>
        <v>20598618.93</v>
      </c>
      <c r="I70" s="25">
        <f t="shared" ref="I70:I75" si="1">(H70/G70)*100</f>
        <v>81.291400226286001</v>
      </c>
    </row>
    <row r="71" spans="1:10" x14ac:dyDescent="0.2">
      <c r="A71" s="10"/>
      <c r="B71" s="10"/>
      <c r="C71" s="10"/>
      <c r="D71" s="10" t="s">
        <v>154</v>
      </c>
      <c r="E71" s="12"/>
      <c r="F71" s="30" t="s">
        <v>171</v>
      </c>
      <c r="G71" s="29">
        <v>17389234.989999998</v>
      </c>
      <c r="H71" s="29">
        <v>17389234.989999998</v>
      </c>
      <c r="I71" s="29">
        <f t="shared" si="1"/>
        <v>100</v>
      </c>
    </row>
    <row r="72" spans="1:10" x14ac:dyDescent="0.2">
      <c r="A72" s="10"/>
      <c r="B72" s="10"/>
      <c r="C72" s="10"/>
      <c r="D72" s="10" t="s">
        <v>155</v>
      </c>
      <c r="E72" s="12"/>
      <c r="F72" t="s">
        <v>172</v>
      </c>
      <c r="G72" s="29">
        <v>7950000</v>
      </c>
      <c r="H72" s="21">
        <v>3209383.9400000004</v>
      </c>
      <c r="I72" s="29">
        <f t="shared" si="1"/>
        <v>40.369609308176109</v>
      </c>
      <c r="J72" s="21"/>
    </row>
    <row r="73" spans="1:10" x14ac:dyDescent="0.2">
      <c r="A73" s="10"/>
      <c r="B73" s="10"/>
      <c r="C73" s="10"/>
      <c r="D73" s="10"/>
      <c r="E73" s="12"/>
      <c r="F73" s="15" t="s">
        <v>170</v>
      </c>
      <c r="G73" s="25">
        <v>19140.87</v>
      </c>
      <c r="H73" s="25">
        <v>0</v>
      </c>
      <c r="I73" s="25">
        <f t="shared" si="1"/>
        <v>0</v>
      </c>
    </row>
    <row r="74" spans="1:10" x14ac:dyDescent="0.2">
      <c r="A74" s="10"/>
      <c r="B74" s="10"/>
      <c r="C74" s="10"/>
      <c r="D74" s="10"/>
      <c r="E74" s="12"/>
      <c r="F74" s="12"/>
      <c r="G74" s="78"/>
      <c r="H74" s="78"/>
      <c r="I74" s="78"/>
    </row>
    <row r="75" spans="1:10" x14ac:dyDescent="0.2">
      <c r="A75" s="10"/>
      <c r="B75" s="10"/>
      <c r="C75" s="10"/>
      <c r="D75" s="10"/>
      <c r="E75" s="12"/>
      <c r="F75" s="15" t="s">
        <v>12</v>
      </c>
      <c r="G75" s="25">
        <f>G70+G63+G59+G56+G42+G7+G5-G73</f>
        <v>54999999.997000001</v>
      </c>
      <c r="H75" s="25">
        <f>H70+H63+H59+H56+H42+H7+H5-H73</f>
        <v>44039071.549999997</v>
      </c>
      <c r="I75" s="25">
        <f t="shared" si="1"/>
        <v>80.071039186185686</v>
      </c>
    </row>
    <row r="76" spans="1:10" x14ac:dyDescent="0.2">
      <c r="H76" s="115">
        <f>H75-H71</f>
        <v>26649836.559999999</v>
      </c>
    </row>
    <row r="77" spans="1:10" x14ac:dyDescent="0.2">
      <c r="H77" s="95"/>
    </row>
    <row r="78" spans="1:10" x14ac:dyDescent="0.2">
      <c r="G78" s="80"/>
      <c r="H78" s="99"/>
    </row>
    <row r="79" spans="1:10" x14ac:dyDescent="0.2">
      <c r="H79" s="95"/>
    </row>
    <row r="80" spans="1:10" x14ac:dyDescent="0.2">
      <c r="H80" s="96"/>
    </row>
    <row r="81" spans="7:8" x14ac:dyDescent="0.2">
      <c r="H81" s="96"/>
    </row>
    <row r="82" spans="7:8" x14ac:dyDescent="0.2">
      <c r="G82" s="80"/>
      <c r="H82" s="95"/>
    </row>
  </sheetData>
  <mergeCells count="3">
    <mergeCell ref="A3:D3"/>
    <mergeCell ref="A1:I1"/>
    <mergeCell ref="A2:I2"/>
  </mergeCells>
  <pageMargins left="0.9055118110236221" right="0.31496062992125984" top="0.39370078740157483" bottom="0.19685039370078741" header="0.31496062992125984" footer="0.31496062992125984"/>
  <pageSetup paperSize="9" scale="68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view="pageBreakPreview" topLeftCell="A43" zoomScaleNormal="100" zoomScaleSheetLayoutView="100" workbookViewId="0">
      <selection activeCell="J64" sqref="J64"/>
    </sheetView>
  </sheetViews>
  <sheetFormatPr defaultRowHeight="12.75" x14ac:dyDescent="0.2"/>
  <cols>
    <col min="1" max="1" width="4.7109375" customWidth="1"/>
    <col min="2" max="2" width="4.7109375" style="9" customWidth="1"/>
    <col min="3" max="3" width="4.7109375" customWidth="1"/>
    <col min="4" max="4" width="4.85546875" style="9" customWidth="1"/>
    <col min="5" max="6" width="4.7109375" style="9" customWidth="1"/>
    <col min="7" max="7" width="4.5703125" style="9" customWidth="1"/>
    <col min="8" max="8" width="70.140625" bestFit="1" customWidth="1"/>
    <col min="9" max="9" width="14.28515625" style="1" bestFit="1" customWidth="1"/>
    <col min="10" max="10" width="15.42578125" style="1" customWidth="1"/>
    <col min="11" max="11" width="15.42578125" style="1" hidden="1" customWidth="1"/>
    <col min="12" max="12" width="13.85546875" style="1" customWidth="1"/>
    <col min="14" max="14" width="14.42578125" bestFit="1" customWidth="1"/>
    <col min="15" max="15" width="18" customWidth="1"/>
    <col min="16" max="16" width="14.42578125" bestFit="1" customWidth="1"/>
    <col min="17" max="17" width="13.28515625" bestFit="1" customWidth="1"/>
    <col min="19" max="19" width="11.5703125" bestFit="1" customWidth="1"/>
    <col min="20" max="20" width="14.42578125" bestFit="1" customWidth="1"/>
  </cols>
  <sheetData>
    <row r="1" spans="1:15" ht="16.5" customHeight="1" x14ac:dyDescent="0.25">
      <c r="A1" s="109" t="s">
        <v>193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5" ht="15.75" x14ac:dyDescent="0.25">
      <c r="A2" s="112" t="s">
        <v>188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13"/>
    </row>
    <row r="3" spans="1:15" ht="37.5" customHeight="1" x14ac:dyDescent="0.25">
      <c r="A3" s="114" t="s">
        <v>173</v>
      </c>
      <c r="B3" s="114"/>
      <c r="C3" s="114"/>
      <c r="D3" s="105" t="s">
        <v>174</v>
      </c>
      <c r="E3" s="105"/>
      <c r="F3" s="105" t="s">
        <v>13</v>
      </c>
      <c r="G3" s="105"/>
      <c r="H3" s="33"/>
      <c r="I3" s="90" t="s">
        <v>189</v>
      </c>
      <c r="J3" s="92" t="s">
        <v>190</v>
      </c>
      <c r="K3" s="92" t="s">
        <v>192</v>
      </c>
      <c r="L3" s="92" t="s">
        <v>191</v>
      </c>
    </row>
    <row r="4" spans="1:15" ht="15.75" x14ac:dyDescent="0.25">
      <c r="A4" s="34">
        <v>50</v>
      </c>
      <c r="B4" s="35"/>
      <c r="C4" s="36"/>
      <c r="D4" s="35"/>
      <c r="E4" s="35"/>
      <c r="F4" s="37"/>
      <c r="G4" s="37"/>
      <c r="H4" s="34" t="s">
        <v>14</v>
      </c>
      <c r="I4" s="38"/>
      <c r="J4" s="38"/>
      <c r="K4" s="38"/>
      <c r="L4" s="38"/>
    </row>
    <row r="5" spans="1:15" ht="15.75" x14ac:dyDescent="0.25">
      <c r="A5" s="39"/>
      <c r="B5" s="40" t="s">
        <v>159</v>
      </c>
      <c r="C5" s="41"/>
      <c r="D5" s="42"/>
      <c r="E5" s="42"/>
      <c r="F5" s="43"/>
      <c r="G5" s="43"/>
      <c r="H5" s="44" t="s">
        <v>15</v>
      </c>
      <c r="I5" s="45"/>
      <c r="J5" s="45"/>
      <c r="K5" s="45"/>
      <c r="L5" s="45"/>
    </row>
    <row r="6" spans="1:15" s="2" customFormat="1" ht="15.75" x14ac:dyDescent="0.25">
      <c r="A6" s="46"/>
      <c r="B6" s="47"/>
      <c r="C6" s="48">
        <v>62</v>
      </c>
      <c r="D6" s="49"/>
      <c r="E6" s="49"/>
      <c r="F6" s="50"/>
      <c r="G6" s="50"/>
      <c r="H6" s="51" t="s">
        <v>16</v>
      </c>
      <c r="I6" s="52"/>
      <c r="J6" s="52"/>
      <c r="K6" s="52"/>
      <c r="L6" s="52"/>
    </row>
    <row r="7" spans="1:15" s="2" customFormat="1" ht="15.75" x14ac:dyDescent="0.25">
      <c r="A7" s="39"/>
      <c r="B7" s="53"/>
      <c r="C7" s="54"/>
      <c r="D7" s="42" t="s">
        <v>154</v>
      </c>
      <c r="E7" s="42"/>
      <c r="F7" s="43"/>
      <c r="G7" s="43"/>
      <c r="H7" s="44" t="s">
        <v>17</v>
      </c>
      <c r="I7" s="55">
        <f>I8+I21+I30+I39+I48</f>
        <v>23600000</v>
      </c>
      <c r="J7" s="55">
        <f>J8+J21+J30+J39+J48</f>
        <v>20375897.039999999</v>
      </c>
      <c r="K7" s="55">
        <f>I7-J7</f>
        <v>3224102.9600000009</v>
      </c>
      <c r="L7" s="55">
        <f>(J7/I7)*100</f>
        <v>86.338546779661016</v>
      </c>
    </row>
    <row r="8" spans="1:15" s="2" customFormat="1" ht="15.75" x14ac:dyDescent="0.25">
      <c r="A8" s="39"/>
      <c r="B8" s="53"/>
      <c r="C8" s="54"/>
      <c r="D8" s="53"/>
      <c r="E8" s="56" t="s">
        <v>154</v>
      </c>
      <c r="F8" s="57"/>
      <c r="G8" s="57"/>
      <c r="H8" s="51" t="s">
        <v>18</v>
      </c>
      <c r="I8" s="52">
        <f>I9+I12+I20</f>
        <v>20520000</v>
      </c>
      <c r="J8" s="52">
        <f>J9+J12+J20</f>
        <v>18478509.219999999</v>
      </c>
      <c r="K8" s="52">
        <f t="shared" ref="K8:K71" si="0">I8-J8</f>
        <v>2041490.7800000012</v>
      </c>
      <c r="L8" s="52">
        <f t="shared" ref="L8:L71" si="1">(J8/I8)*100</f>
        <v>90.051214522417141</v>
      </c>
    </row>
    <row r="9" spans="1:15" ht="15.75" x14ac:dyDescent="0.25">
      <c r="A9" s="39"/>
      <c r="B9" s="53"/>
      <c r="C9" s="54"/>
      <c r="D9" s="58"/>
      <c r="E9" s="58"/>
      <c r="F9" s="59" t="s">
        <v>154</v>
      </c>
      <c r="G9" s="60"/>
      <c r="H9" s="102" t="s">
        <v>19</v>
      </c>
      <c r="I9" s="62">
        <f>I10+I11</f>
        <v>5000000</v>
      </c>
      <c r="J9" s="62">
        <f>J10+J11</f>
        <v>4576170.53</v>
      </c>
      <c r="K9" s="62">
        <f t="shared" si="0"/>
        <v>423829.46999999974</v>
      </c>
      <c r="L9" s="62">
        <f t="shared" si="1"/>
        <v>91.523410600000005</v>
      </c>
    </row>
    <row r="10" spans="1:15" ht="15.75" x14ac:dyDescent="0.25">
      <c r="A10" s="46"/>
      <c r="B10" s="47"/>
      <c r="C10" s="63"/>
      <c r="D10" s="64"/>
      <c r="E10" s="64"/>
      <c r="F10" s="65"/>
      <c r="G10" s="100" t="s">
        <v>154</v>
      </c>
      <c r="H10" s="98" t="s">
        <v>38</v>
      </c>
      <c r="I10" s="101">
        <v>4200000</v>
      </c>
      <c r="J10" s="68">
        <v>3806775.24</v>
      </c>
      <c r="K10" s="68">
        <f>I10-J10</f>
        <v>393224.75999999978</v>
      </c>
      <c r="L10" s="68">
        <f t="shared" si="1"/>
        <v>90.637505714285709</v>
      </c>
      <c r="N10" s="6"/>
      <c r="O10" s="6"/>
    </row>
    <row r="11" spans="1:15" ht="15.75" x14ac:dyDescent="0.25">
      <c r="A11" s="39"/>
      <c r="B11" s="53"/>
      <c r="C11" s="54"/>
      <c r="D11" s="64"/>
      <c r="E11" s="64"/>
      <c r="F11" s="65"/>
      <c r="G11" s="100" t="s">
        <v>155</v>
      </c>
      <c r="H11" s="98" t="s">
        <v>37</v>
      </c>
      <c r="I11" s="101">
        <v>800000</v>
      </c>
      <c r="J11" s="68">
        <v>769395.29</v>
      </c>
      <c r="K11" s="68">
        <f>I11-J11</f>
        <v>30604.709999999963</v>
      </c>
      <c r="L11" s="68">
        <f t="shared" si="1"/>
        <v>96.174411250000006</v>
      </c>
      <c r="N11" s="6"/>
      <c r="O11" s="6"/>
    </row>
    <row r="12" spans="1:15" ht="15.75" x14ac:dyDescent="0.25">
      <c r="A12" s="39"/>
      <c r="B12" s="53"/>
      <c r="C12" s="54"/>
      <c r="D12" s="64"/>
      <c r="E12" s="64"/>
      <c r="F12" s="59" t="s">
        <v>155</v>
      </c>
      <c r="G12" s="60"/>
      <c r="H12" s="103" t="s">
        <v>20</v>
      </c>
      <c r="I12" s="62">
        <f>SUM(I13:I19)</f>
        <v>14686500</v>
      </c>
      <c r="J12" s="62">
        <f>SUM(J13:J19)</f>
        <v>13902338.689999999</v>
      </c>
      <c r="K12" s="62">
        <f>I12-J12</f>
        <v>784161.31000000052</v>
      </c>
      <c r="L12" s="62">
        <f t="shared" si="1"/>
        <v>94.660665849589748</v>
      </c>
      <c r="N12" s="6"/>
      <c r="O12" s="6"/>
    </row>
    <row r="13" spans="1:15" ht="15.75" x14ac:dyDescent="0.25">
      <c r="A13" s="39"/>
      <c r="B13" s="53"/>
      <c r="C13" s="54"/>
      <c r="D13" s="64"/>
      <c r="E13" s="64"/>
      <c r="F13" s="65"/>
      <c r="G13" s="66" t="s">
        <v>154</v>
      </c>
      <c r="H13" s="98" t="s">
        <v>21</v>
      </c>
      <c r="I13" s="88">
        <v>500000</v>
      </c>
      <c r="J13" s="88">
        <v>340457.49</v>
      </c>
      <c r="K13" s="88">
        <f t="shared" si="0"/>
        <v>159542.51</v>
      </c>
      <c r="L13" s="88">
        <f t="shared" si="1"/>
        <v>68.091498000000001</v>
      </c>
      <c r="N13" s="6"/>
      <c r="O13" s="6"/>
    </row>
    <row r="14" spans="1:15" ht="15.75" x14ac:dyDescent="0.25">
      <c r="A14" s="46"/>
      <c r="B14" s="47"/>
      <c r="C14" s="63"/>
      <c r="D14" s="64"/>
      <c r="E14" s="64"/>
      <c r="F14" s="65"/>
      <c r="G14" s="66" t="s">
        <v>155</v>
      </c>
      <c r="H14" s="98" t="s">
        <v>22</v>
      </c>
      <c r="I14" s="68">
        <v>288000</v>
      </c>
      <c r="J14" s="68">
        <v>200975.6</v>
      </c>
      <c r="K14" s="68">
        <f t="shared" si="0"/>
        <v>87024.4</v>
      </c>
      <c r="L14" s="68">
        <f t="shared" si="1"/>
        <v>69.783194444444447</v>
      </c>
      <c r="N14" s="6"/>
      <c r="O14" s="6"/>
    </row>
    <row r="15" spans="1:15" ht="15.75" x14ac:dyDescent="0.25">
      <c r="A15" s="39"/>
      <c r="B15" s="53"/>
      <c r="C15" s="54"/>
      <c r="D15" s="64"/>
      <c r="E15" s="64"/>
      <c r="F15" s="65"/>
      <c r="G15" s="66" t="s">
        <v>156</v>
      </c>
      <c r="H15" s="98" t="s">
        <v>23</v>
      </c>
      <c r="I15" s="68">
        <f>10455000+150000+600000</f>
        <v>11205000</v>
      </c>
      <c r="J15" s="68">
        <v>11060014.33</v>
      </c>
      <c r="K15" s="68">
        <f>I15-J15</f>
        <v>144985.66999999993</v>
      </c>
      <c r="L15" s="68">
        <f>(J15/I15)*100</f>
        <v>98.706062739848292</v>
      </c>
      <c r="N15" s="6"/>
      <c r="O15" s="104"/>
    </row>
    <row r="16" spans="1:15" ht="15.75" x14ac:dyDescent="0.25">
      <c r="A16" s="39"/>
      <c r="B16" s="53"/>
      <c r="C16" s="54"/>
      <c r="D16" s="64"/>
      <c r="E16" s="64"/>
      <c r="F16" s="65"/>
      <c r="G16" s="66" t="s">
        <v>157</v>
      </c>
      <c r="H16" s="98" t="s">
        <v>24</v>
      </c>
      <c r="I16" s="68">
        <v>25000</v>
      </c>
      <c r="J16" s="68">
        <v>10386.31</v>
      </c>
      <c r="K16" s="68">
        <f t="shared" si="0"/>
        <v>14613.69</v>
      </c>
      <c r="L16" s="68">
        <f t="shared" si="1"/>
        <v>41.54524</v>
      </c>
      <c r="N16" s="6"/>
      <c r="O16" s="6"/>
    </row>
    <row r="17" spans="1:20" ht="15.75" x14ac:dyDescent="0.25">
      <c r="A17" s="39"/>
      <c r="B17" s="53"/>
      <c r="C17" s="54"/>
      <c r="D17" s="64"/>
      <c r="E17" s="64"/>
      <c r="F17" s="65"/>
      <c r="G17" s="66" t="s">
        <v>158</v>
      </c>
      <c r="H17" s="98" t="s">
        <v>25</v>
      </c>
      <c r="I17" s="79">
        <v>1318500</v>
      </c>
      <c r="J17" s="79">
        <v>1318400</v>
      </c>
      <c r="K17" s="79">
        <f t="shared" si="0"/>
        <v>100</v>
      </c>
      <c r="L17" s="79">
        <f t="shared" si="1"/>
        <v>99.992415623814949</v>
      </c>
      <c r="N17" s="6"/>
      <c r="O17" s="6"/>
    </row>
    <row r="18" spans="1:20" ht="15.75" x14ac:dyDescent="0.25">
      <c r="A18" s="46"/>
      <c r="B18" s="47"/>
      <c r="C18" s="63"/>
      <c r="D18" s="64"/>
      <c r="E18" s="64"/>
      <c r="F18" s="65"/>
      <c r="G18" s="66" t="s">
        <v>159</v>
      </c>
      <c r="H18" s="98" t="s">
        <v>26</v>
      </c>
      <c r="I18" s="68">
        <v>1250000</v>
      </c>
      <c r="J18" s="68">
        <v>918673.12</v>
      </c>
      <c r="K18" s="68">
        <f t="shared" si="0"/>
        <v>331326.88</v>
      </c>
      <c r="L18" s="68">
        <f t="shared" si="1"/>
        <v>73.49384959999999</v>
      </c>
      <c r="N18" s="6"/>
      <c r="O18" s="6"/>
    </row>
    <row r="19" spans="1:20" ht="15.75" x14ac:dyDescent="0.25">
      <c r="A19" s="39"/>
      <c r="B19" s="53"/>
      <c r="C19" s="54"/>
      <c r="D19" s="64"/>
      <c r="E19" s="64"/>
      <c r="F19" s="65"/>
      <c r="G19" s="66" t="s">
        <v>160</v>
      </c>
      <c r="H19" s="98" t="s">
        <v>27</v>
      </c>
      <c r="I19" s="68">
        <v>100000</v>
      </c>
      <c r="J19" s="68">
        <v>53431.839999999997</v>
      </c>
      <c r="K19" s="68">
        <f t="shared" si="0"/>
        <v>46568.160000000003</v>
      </c>
      <c r="L19" s="68">
        <f t="shared" si="1"/>
        <v>53.431839999999994</v>
      </c>
      <c r="N19" s="6"/>
      <c r="O19" s="6"/>
    </row>
    <row r="20" spans="1:20" ht="15.75" x14ac:dyDescent="0.25">
      <c r="A20" s="39"/>
      <c r="B20" s="53"/>
      <c r="C20" s="54"/>
      <c r="D20" s="64"/>
      <c r="E20" s="64"/>
      <c r="F20" s="59" t="s">
        <v>162</v>
      </c>
      <c r="G20" s="69"/>
      <c r="H20" s="39" t="s">
        <v>28</v>
      </c>
      <c r="I20" s="89">
        <f>2033500-1200000</f>
        <v>833500</v>
      </c>
      <c r="J20" s="89">
        <v>0</v>
      </c>
      <c r="K20" s="89">
        <f t="shared" si="0"/>
        <v>833500</v>
      </c>
      <c r="L20" s="89">
        <f t="shared" si="1"/>
        <v>0</v>
      </c>
      <c r="N20" s="6"/>
      <c r="O20" s="6"/>
    </row>
    <row r="21" spans="1:20" s="2" customFormat="1" ht="15.75" x14ac:dyDescent="0.25">
      <c r="A21" s="39"/>
      <c r="B21" s="53"/>
      <c r="C21" s="54"/>
      <c r="D21" s="70"/>
      <c r="E21" s="71" t="s">
        <v>155</v>
      </c>
      <c r="F21" s="72"/>
      <c r="G21" s="57"/>
      <c r="H21" s="73" t="s">
        <v>29</v>
      </c>
      <c r="I21" s="52">
        <f>I22</f>
        <v>200000</v>
      </c>
      <c r="J21" s="52">
        <f>J22</f>
        <v>39231.35</v>
      </c>
      <c r="K21" s="52">
        <f t="shared" si="0"/>
        <v>160768.65</v>
      </c>
      <c r="L21" s="52">
        <f t="shared" si="1"/>
        <v>19.615675</v>
      </c>
      <c r="N21" s="7"/>
      <c r="O21" s="7"/>
    </row>
    <row r="22" spans="1:20" ht="15.75" x14ac:dyDescent="0.25">
      <c r="A22" s="46"/>
      <c r="B22" s="47"/>
      <c r="C22" s="63"/>
      <c r="D22" s="64"/>
      <c r="E22" s="64"/>
      <c r="F22" s="59" t="s">
        <v>155</v>
      </c>
      <c r="G22" s="60"/>
      <c r="H22" s="61" t="s">
        <v>20</v>
      </c>
      <c r="I22" s="62">
        <f>SUM(I23:I29)</f>
        <v>200000</v>
      </c>
      <c r="J22" s="62">
        <f>SUM(J23:J29)</f>
        <v>39231.35</v>
      </c>
      <c r="K22" s="62">
        <f t="shared" si="0"/>
        <v>160768.65</v>
      </c>
      <c r="L22" s="62">
        <f t="shared" si="1"/>
        <v>19.615675</v>
      </c>
      <c r="N22" s="6"/>
      <c r="O22" s="6"/>
    </row>
    <row r="23" spans="1:20" ht="15.75" x14ac:dyDescent="0.25">
      <c r="A23" s="39"/>
      <c r="B23" s="53"/>
      <c r="C23" s="54"/>
      <c r="D23" s="64"/>
      <c r="E23" s="64"/>
      <c r="F23" s="65"/>
      <c r="G23" s="66" t="s">
        <v>154</v>
      </c>
      <c r="H23" s="98" t="s">
        <v>21</v>
      </c>
      <c r="I23" s="79">
        <v>10000</v>
      </c>
      <c r="J23" s="79">
        <v>150.44999999999999</v>
      </c>
      <c r="K23" s="79">
        <f t="shared" si="0"/>
        <v>9849.5499999999993</v>
      </c>
      <c r="L23" s="79">
        <f t="shared" si="1"/>
        <v>1.5044999999999999</v>
      </c>
      <c r="N23" s="6"/>
      <c r="O23" s="6"/>
    </row>
    <row r="24" spans="1:20" ht="15.75" x14ac:dyDescent="0.25">
      <c r="A24" s="39"/>
      <c r="B24" s="53"/>
      <c r="C24" s="54"/>
      <c r="D24" s="64"/>
      <c r="E24" s="64"/>
      <c r="F24" s="65"/>
      <c r="G24" s="66" t="s">
        <v>155</v>
      </c>
      <c r="H24" s="98" t="s">
        <v>22</v>
      </c>
      <c r="I24" s="68">
        <v>0</v>
      </c>
      <c r="J24" s="68"/>
      <c r="K24" s="68">
        <f t="shared" si="0"/>
        <v>0</v>
      </c>
      <c r="L24" s="68"/>
      <c r="N24" s="6"/>
      <c r="O24" s="6"/>
    </row>
    <row r="25" spans="1:20" ht="15.75" x14ac:dyDescent="0.25">
      <c r="A25" s="39"/>
      <c r="B25" s="53"/>
      <c r="C25" s="54"/>
      <c r="D25" s="64"/>
      <c r="E25" s="64"/>
      <c r="F25" s="65"/>
      <c r="G25" s="66" t="s">
        <v>156</v>
      </c>
      <c r="H25" s="98" t="s">
        <v>23</v>
      </c>
      <c r="I25" s="68">
        <v>190000</v>
      </c>
      <c r="J25" s="68">
        <v>39080.9</v>
      </c>
      <c r="K25" s="68">
        <f t="shared" si="0"/>
        <v>150919.1</v>
      </c>
      <c r="L25" s="68">
        <f t="shared" si="1"/>
        <v>20.568894736842104</v>
      </c>
      <c r="N25" s="6"/>
      <c r="O25" s="6"/>
    </row>
    <row r="26" spans="1:20" ht="15.75" x14ac:dyDescent="0.25">
      <c r="A26" s="46"/>
      <c r="B26" s="47"/>
      <c r="C26" s="63"/>
      <c r="D26" s="64"/>
      <c r="E26" s="64"/>
      <c r="F26" s="65"/>
      <c r="G26" s="66" t="s">
        <v>157</v>
      </c>
      <c r="H26" s="67" t="s">
        <v>24</v>
      </c>
      <c r="I26" s="68">
        <v>0</v>
      </c>
      <c r="J26" s="68"/>
      <c r="K26" s="68">
        <f t="shared" si="0"/>
        <v>0</v>
      </c>
      <c r="L26" s="68"/>
      <c r="N26" s="6"/>
      <c r="O26" s="6"/>
    </row>
    <row r="27" spans="1:20" ht="15.75" x14ac:dyDescent="0.25">
      <c r="A27" s="39"/>
      <c r="B27" s="53"/>
      <c r="C27" s="54"/>
      <c r="D27" s="64"/>
      <c r="E27" s="64"/>
      <c r="F27" s="65"/>
      <c r="G27" s="66" t="s">
        <v>158</v>
      </c>
      <c r="H27" s="67" t="s">
        <v>25</v>
      </c>
      <c r="I27" s="68">
        <v>0</v>
      </c>
      <c r="J27" s="68"/>
      <c r="K27" s="68">
        <f t="shared" si="0"/>
        <v>0</v>
      </c>
      <c r="L27" s="68"/>
      <c r="N27" s="6"/>
      <c r="O27" s="6"/>
    </row>
    <row r="28" spans="1:20" ht="15.75" x14ac:dyDescent="0.25">
      <c r="A28" s="39"/>
      <c r="B28" s="53"/>
      <c r="C28" s="54"/>
      <c r="D28" s="64"/>
      <c r="E28" s="64"/>
      <c r="F28" s="65"/>
      <c r="G28" s="66" t="s">
        <v>159</v>
      </c>
      <c r="H28" s="67" t="s">
        <v>26</v>
      </c>
      <c r="I28" s="68">
        <v>0</v>
      </c>
      <c r="J28" s="68"/>
      <c r="K28" s="68">
        <f t="shared" si="0"/>
        <v>0</v>
      </c>
      <c r="L28" s="68"/>
      <c r="N28" s="6"/>
      <c r="O28" s="6"/>
    </row>
    <row r="29" spans="1:20" ht="15.75" x14ac:dyDescent="0.25">
      <c r="A29" s="39"/>
      <c r="B29" s="53"/>
      <c r="C29" s="54"/>
      <c r="D29" s="64"/>
      <c r="E29" s="64"/>
      <c r="F29" s="65"/>
      <c r="G29" s="66" t="s">
        <v>160</v>
      </c>
      <c r="H29" s="67" t="s">
        <v>27</v>
      </c>
      <c r="I29" s="68">
        <v>0</v>
      </c>
      <c r="J29" s="68"/>
      <c r="K29" s="68">
        <f t="shared" si="0"/>
        <v>0</v>
      </c>
      <c r="L29" s="68"/>
      <c r="N29" s="6"/>
      <c r="O29" s="6"/>
    </row>
    <row r="30" spans="1:20" s="2" customFormat="1" ht="15.75" x14ac:dyDescent="0.25">
      <c r="A30" s="46"/>
      <c r="B30" s="47"/>
      <c r="C30" s="63"/>
      <c r="D30" s="74"/>
      <c r="E30" s="57" t="s">
        <v>156</v>
      </c>
      <c r="F30" s="57"/>
      <c r="G30" s="57"/>
      <c r="H30" s="51" t="s">
        <v>30</v>
      </c>
      <c r="I30" s="52">
        <f>I31</f>
        <v>900000</v>
      </c>
      <c r="J30" s="52">
        <f>J31</f>
        <v>617118.81000000006</v>
      </c>
      <c r="K30" s="52">
        <f t="shared" si="0"/>
        <v>282881.18999999994</v>
      </c>
      <c r="L30" s="52">
        <f t="shared" si="1"/>
        <v>68.568756666666673</v>
      </c>
      <c r="N30" s="7"/>
      <c r="O30" s="7"/>
    </row>
    <row r="31" spans="1:20" ht="15.75" x14ac:dyDescent="0.25">
      <c r="A31" s="39"/>
      <c r="B31" s="53"/>
      <c r="C31" s="54"/>
      <c r="D31" s="64"/>
      <c r="E31" s="64"/>
      <c r="F31" s="59" t="s">
        <v>155</v>
      </c>
      <c r="G31" s="60"/>
      <c r="H31" s="61" t="s">
        <v>20</v>
      </c>
      <c r="I31" s="62">
        <f>SUM(I32:I38)</f>
        <v>900000</v>
      </c>
      <c r="J31" s="62">
        <f>SUM(J32:J38)</f>
        <v>617118.81000000006</v>
      </c>
      <c r="K31" s="62">
        <f t="shared" si="0"/>
        <v>282881.18999999994</v>
      </c>
      <c r="L31" s="62">
        <f t="shared" si="1"/>
        <v>68.568756666666673</v>
      </c>
      <c r="N31" s="6"/>
      <c r="O31" s="6"/>
    </row>
    <row r="32" spans="1:20" ht="15.75" x14ac:dyDescent="0.25">
      <c r="A32" s="39"/>
      <c r="B32" s="53"/>
      <c r="C32" s="54"/>
      <c r="D32" s="64"/>
      <c r="E32" s="64"/>
      <c r="F32" s="65"/>
      <c r="G32" s="66" t="s">
        <v>154</v>
      </c>
      <c r="H32" s="86" t="s">
        <v>21</v>
      </c>
      <c r="I32" s="79">
        <v>0</v>
      </c>
      <c r="J32" s="79"/>
      <c r="K32" s="79">
        <f t="shared" si="0"/>
        <v>0</v>
      </c>
      <c r="L32" s="79"/>
      <c r="N32" s="6"/>
      <c r="O32" s="6"/>
      <c r="S32" s="5"/>
      <c r="T32" s="6"/>
    </row>
    <row r="33" spans="1:22" ht="15.75" x14ac:dyDescent="0.25">
      <c r="A33" s="39"/>
      <c r="B33" s="53"/>
      <c r="C33" s="54"/>
      <c r="D33" s="64"/>
      <c r="E33" s="64"/>
      <c r="F33" s="65"/>
      <c r="G33" s="66" t="s">
        <v>155</v>
      </c>
      <c r="H33" s="67" t="s">
        <v>22</v>
      </c>
      <c r="I33" s="68">
        <v>0</v>
      </c>
      <c r="J33" s="68"/>
      <c r="K33" s="68">
        <f t="shared" si="0"/>
        <v>0</v>
      </c>
      <c r="L33" s="68"/>
      <c r="N33" s="6"/>
      <c r="O33" s="6"/>
      <c r="T33" s="6"/>
    </row>
    <row r="34" spans="1:22" ht="15.75" x14ac:dyDescent="0.25">
      <c r="A34" s="46"/>
      <c r="B34" s="47"/>
      <c r="C34" s="63"/>
      <c r="D34" s="64"/>
      <c r="E34" s="64"/>
      <c r="F34" s="65"/>
      <c r="G34" s="66" t="s">
        <v>156</v>
      </c>
      <c r="H34" s="98" t="s">
        <v>23</v>
      </c>
      <c r="I34" s="88">
        <v>900000</v>
      </c>
      <c r="J34" s="88">
        <v>617118.81000000006</v>
      </c>
      <c r="K34" s="88">
        <f t="shared" si="0"/>
        <v>282881.18999999994</v>
      </c>
      <c r="L34" s="88">
        <f t="shared" si="1"/>
        <v>68.568756666666673</v>
      </c>
      <c r="N34" s="6"/>
      <c r="O34" s="6"/>
      <c r="Q34" s="6"/>
    </row>
    <row r="35" spans="1:22" ht="15.75" x14ac:dyDescent="0.25">
      <c r="A35" s="39"/>
      <c r="B35" s="53"/>
      <c r="C35" s="54"/>
      <c r="D35" s="64"/>
      <c r="E35" s="64"/>
      <c r="F35" s="65"/>
      <c r="G35" s="66" t="s">
        <v>157</v>
      </c>
      <c r="H35" s="67" t="s">
        <v>24</v>
      </c>
      <c r="I35" s="68">
        <v>0</v>
      </c>
      <c r="J35" s="68"/>
      <c r="K35" s="68">
        <f t="shared" si="0"/>
        <v>0</v>
      </c>
      <c r="L35" s="68"/>
      <c r="N35" s="6"/>
      <c r="O35" s="6"/>
    </row>
    <row r="36" spans="1:22" ht="15.75" x14ac:dyDescent="0.25">
      <c r="A36" s="39"/>
      <c r="B36" s="53"/>
      <c r="C36" s="54"/>
      <c r="D36" s="64"/>
      <c r="E36" s="64"/>
      <c r="F36" s="65"/>
      <c r="G36" s="66" t="s">
        <v>158</v>
      </c>
      <c r="H36" s="67" t="s">
        <v>25</v>
      </c>
      <c r="I36" s="68">
        <v>0</v>
      </c>
      <c r="J36" s="68"/>
      <c r="K36" s="68">
        <f t="shared" si="0"/>
        <v>0</v>
      </c>
      <c r="L36" s="68"/>
      <c r="N36" s="6"/>
      <c r="O36" s="6"/>
    </row>
    <row r="37" spans="1:22" ht="15.75" x14ac:dyDescent="0.25">
      <c r="A37" s="39"/>
      <c r="B37" s="53"/>
      <c r="C37" s="54"/>
      <c r="D37" s="64"/>
      <c r="E37" s="64"/>
      <c r="F37" s="65"/>
      <c r="G37" s="66" t="s">
        <v>159</v>
      </c>
      <c r="H37" s="67" t="s">
        <v>26</v>
      </c>
      <c r="I37" s="68">
        <v>0</v>
      </c>
      <c r="J37" s="68"/>
      <c r="K37" s="68">
        <f t="shared" si="0"/>
        <v>0</v>
      </c>
      <c r="L37" s="68"/>
      <c r="N37" s="6"/>
      <c r="O37" s="6"/>
    </row>
    <row r="38" spans="1:22" ht="15.75" x14ac:dyDescent="0.25">
      <c r="A38" s="46"/>
      <c r="B38" s="47"/>
      <c r="C38" s="63"/>
      <c r="D38" s="64"/>
      <c r="E38" s="64"/>
      <c r="F38" s="65"/>
      <c r="G38" s="66" t="s">
        <v>160</v>
      </c>
      <c r="H38" s="67" t="s">
        <v>27</v>
      </c>
      <c r="I38" s="68">
        <v>0</v>
      </c>
      <c r="J38" s="68"/>
      <c r="K38" s="68">
        <f t="shared" si="0"/>
        <v>0</v>
      </c>
      <c r="L38" s="68"/>
      <c r="N38" s="6"/>
      <c r="O38" s="6"/>
    </row>
    <row r="39" spans="1:22" s="2" customFormat="1" ht="15.75" x14ac:dyDescent="0.25">
      <c r="A39" s="39"/>
      <c r="B39" s="53"/>
      <c r="C39" s="54"/>
      <c r="D39" s="74"/>
      <c r="E39" s="57" t="s">
        <v>157</v>
      </c>
      <c r="F39" s="72"/>
      <c r="G39" s="75"/>
      <c r="H39" s="73" t="s">
        <v>31</v>
      </c>
      <c r="I39" s="52">
        <f>I40</f>
        <v>280000</v>
      </c>
      <c r="J39" s="52">
        <f>J40</f>
        <v>92137.36</v>
      </c>
      <c r="K39" s="52">
        <f t="shared" si="0"/>
        <v>187862.64</v>
      </c>
      <c r="L39" s="52">
        <f t="shared" si="1"/>
        <v>32.906200000000005</v>
      </c>
      <c r="N39" s="7"/>
      <c r="O39" s="7"/>
    </row>
    <row r="40" spans="1:22" ht="15.75" x14ac:dyDescent="0.25">
      <c r="A40" s="39"/>
      <c r="B40" s="53"/>
      <c r="C40" s="54"/>
      <c r="D40" s="64"/>
      <c r="E40" s="64"/>
      <c r="F40" s="59" t="s">
        <v>155</v>
      </c>
      <c r="G40" s="60"/>
      <c r="H40" s="61" t="s">
        <v>20</v>
      </c>
      <c r="I40" s="62">
        <f>SUM(I41:I47)</f>
        <v>280000</v>
      </c>
      <c r="J40" s="62">
        <f>SUM(J41:J47)</f>
        <v>92137.36</v>
      </c>
      <c r="K40" s="62">
        <f t="shared" si="0"/>
        <v>187862.64</v>
      </c>
      <c r="L40" s="62">
        <f t="shared" si="1"/>
        <v>32.906200000000005</v>
      </c>
      <c r="N40" s="6"/>
      <c r="O40" s="6"/>
    </row>
    <row r="41" spans="1:22" ht="15.75" x14ac:dyDescent="0.25">
      <c r="A41" s="39"/>
      <c r="B41" s="53"/>
      <c r="C41" s="54"/>
      <c r="D41" s="64"/>
      <c r="E41" s="64"/>
      <c r="F41" s="65"/>
      <c r="G41" s="66" t="s">
        <v>154</v>
      </c>
      <c r="H41" s="67" t="s">
        <v>21</v>
      </c>
      <c r="I41" s="68">
        <v>0</v>
      </c>
      <c r="J41" s="68"/>
      <c r="K41" s="68">
        <f t="shared" si="0"/>
        <v>0</v>
      </c>
      <c r="L41" s="68"/>
      <c r="N41" s="6"/>
      <c r="O41" s="6"/>
    </row>
    <row r="42" spans="1:22" ht="15.75" x14ac:dyDescent="0.25">
      <c r="A42" s="46"/>
      <c r="B42" s="47"/>
      <c r="C42" s="63"/>
      <c r="D42" s="64"/>
      <c r="E42" s="64"/>
      <c r="F42" s="65"/>
      <c r="G42" s="66" t="s">
        <v>155</v>
      </c>
      <c r="H42" s="67" t="s">
        <v>22</v>
      </c>
      <c r="I42" s="68">
        <v>0</v>
      </c>
      <c r="J42" s="68"/>
      <c r="K42" s="68">
        <f t="shared" si="0"/>
        <v>0</v>
      </c>
      <c r="L42" s="68"/>
      <c r="N42" s="6"/>
      <c r="O42" s="6"/>
    </row>
    <row r="43" spans="1:22" ht="15.75" x14ac:dyDescent="0.25">
      <c r="A43" s="39"/>
      <c r="B43" s="53"/>
      <c r="C43" s="54"/>
      <c r="D43" s="64"/>
      <c r="E43" s="64"/>
      <c r="F43" s="65"/>
      <c r="G43" s="66" t="s">
        <v>156</v>
      </c>
      <c r="H43" s="98" t="s">
        <v>23</v>
      </c>
      <c r="I43" s="68">
        <f>430000-150000</f>
        <v>280000</v>
      </c>
      <c r="J43" s="68">
        <v>92137.36</v>
      </c>
      <c r="K43" s="68">
        <f t="shared" si="0"/>
        <v>187862.64</v>
      </c>
      <c r="L43" s="68">
        <f t="shared" si="1"/>
        <v>32.906200000000005</v>
      </c>
      <c r="N43" s="6"/>
      <c r="O43" s="6"/>
      <c r="V43" s="4"/>
    </row>
    <row r="44" spans="1:22" ht="15.75" x14ac:dyDescent="0.25">
      <c r="A44" s="39"/>
      <c r="B44" s="53"/>
      <c r="C44" s="54"/>
      <c r="D44" s="64"/>
      <c r="E44" s="64"/>
      <c r="F44" s="65"/>
      <c r="G44" s="66" t="s">
        <v>157</v>
      </c>
      <c r="H44" s="67" t="s">
        <v>24</v>
      </c>
      <c r="I44" s="68">
        <v>0</v>
      </c>
      <c r="J44" s="68"/>
      <c r="K44" s="68">
        <f t="shared" si="0"/>
        <v>0</v>
      </c>
      <c r="L44" s="68"/>
      <c r="N44" s="6"/>
      <c r="O44" s="6"/>
    </row>
    <row r="45" spans="1:22" ht="15.75" x14ac:dyDescent="0.25">
      <c r="A45" s="39"/>
      <c r="B45" s="53"/>
      <c r="C45" s="54"/>
      <c r="D45" s="64"/>
      <c r="E45" s="64"/>
      <c r="F45" s="65"/>
      <c r="G45" s="66" t="s">
        <v>158</v>
      </c>
      <c r="H45" s="67" t="s">
        <v>25</v>
      </c>
      <c r="I45" s="68">
        <v>0</v>
      </c>
      <c r="J45" s="68"/>
      <c r="K45" s="68">
        <f t="shared" si="0"/>
        <v>0</v>
      </c>
      <c r="L45" s="68"/>
      <c r="N45" s="6"/>
      <c r="O45" s="6"/>
    </row>
    <row r="46" spans="1:22" ht="15.75" x14ac:dyDescent="0.25">
      <c r="A46" s="46"/>
      <c r="B46" s="47"/>
      <c r="C46" s="63"/>
      <c r="D46" s="64"/>
      <c r="E46" s="64"/>
      <c r="F46" s="65"/>
      <c r="G46" s="66" t="s">
        <v>159</v>
      </c>
      <c r="H46" s="67" t="s">
        <v>26</v>
      </c>
      <c r="I46" s="68">
        <v>0</v>
      </c>
      <c r="J46" s="68"/>
      <c r="K46" s="68">
        <f t="shared" si="0"/>
        <v>0</v>
      </c>
      <c r="L46" s="68"/>
      <c r="N46" s="6"/>
      <c r="O46" s="6"/>
    </row>
    <row r="47" spans="1:22" ht="15.75" x14ac:dyDescent="0.25">
      <c r="A47" s="39"/>
      <c r="B47" s="53"/>
      <c r="C47" s="54"/>
      <c r="D47" s="64"/>
      <c r="E47" s="64"/>
      <c r="F47" s="65"/>
      <c r="G47" s="66" t="s">
        <v>160</v>
      </c>
      <c r="H47" s="67" t="s">
        <v>27</v>
      </c>
      <c r="I47" s="68">
        <v>0</v>
      </c>
      <c r="J47" s="68"/>
      <c r="K47" s="68">
        <f t="shared" si="0"/>
        <v>0</v>
      </c>
      <c r="L47" s="68"/>
      <c r="N47" s="6"/>
      <c r="O47" s="6"/>
    </row>
    <row r="48" spans="1:22" s="2" customFormat="1" ht="15.75" x14ac:dyDescent="0.25">
      <c r="A48" s="39"/>
      <c r="B48" s="53"/>
      <c r="C48" s="54"/>
      <c r="D48" s="74"/>
      <c r="E48" s="57" t="s">
        <v>158</v>
      </c>
      <c r="F48" s="72"/>
      <c r="G48" s="75"/>
      <c r="H48" s="73" t="s">
        <v>32</v>
      </c>
      <c r="I48" s="52">
        <f>I49</f>
        <v>1700000</v>
      </c>
      <c r="J48" s="52">
        <f>J49</f>
        <v>1148900.3</v>
      </c>
      <c r="K48" s="52">
        <f t="shared" si="0"/>
        <v>551099.69999999995</v>
      </c>
      <c r="L48" s="52">
        <f t="shared" si="1"/>
        <v>67.582370588235293</v>
      </c>
      <c r="N48" s="7"/>
      <c r="O48" s="7"/>
    </row>
    <row r="49" spans="1:16" ht="15.75" x14ac:dyDescent="0.25">
      <c r="A49" s="39"/>
      <c r="B49" s="53"/>
      <c r="C49" s="54"/>
      <c r="D49" s="64"/>
      <c r="E49" s="64"/>
      <c r="F49" s="59" t="s">
        <v>155</v>
      </c>
      <c r="G49" s="60"/>
      <c r="H49" s="61" t="s">
        <v>20</v>
      </c>
      <c r="I49" s="62">
        <f>SUM(I50:I56)</f>
        <v>1700000</v>
      </c>
      <c r="J49" s="62">
        <f>SUM(J50:J56)</f>
        <v>1148900.3</v>
      </c>
      <c r="K49" s="62">
        <f t="shared" si="0"/>
        <v>551099.69999999995</v>
      </c>
      <c r="L49" s="62">
        <f t="shared" si="1"/>
        <v>67.582370588235293</v>
      </c>
      <c r="N49" s="6"/>
      <c r="O49" s="6"/>
    </row>
    <row r="50" spans="1:16" ht="15.75" x14ac:dyDescent="0.25">
      <c r="A50" s="46"/>
      <c r="B50" s="47"/>
      <c r="C50" s="63"/>
      <c r="D50" s="64"/>
      <c r="E50" s="64"/>
      <c r="F50" s="65"/>
      <c r="G50" s="66" t="s">
        <v>154</v>
      </c>
      <c r="H50" s="98" t="s">
        <v>21</v>
      </c>
      <c r="I50" s="88">
        <v>120000</v>
      </c>
      <c r="J50" s="88">
        <v>2375.0100000000002</v>
      </c>
      <c r="K50" s="88">
        <f t="shared" si="0"/>
        <v>117624.99</v>
      </c>
      <c r="L50" s="88">
        <f t="shared" si="1"/>
        <v>1.9791750000000001</v>
      </c>
      <c r="N50" s="6"/>
      <c r="O50" s="6"/>
    </row>
    <row r="51" spans="1:16" ht="15.75" x14ac:dyDescent="0.25">
      <c r="A51" s="39"/>
      <c r="B51" s="53"/>
      <c r="C51" s="54"/>
      <c r="D51" s="64"/>
      <c r="E51" s="64"/>
      <c r="F51" s="65"/>
      <c r="G51" s="66" t="s">
        <v>155</v>
      </c>
      <c r="H51" s="67" t="s">
        <v>22</v>
      </c>
      <c r="I51" s="68">
        <v>0</v>
      </c>
      <c r="J51" s="68"/>
      <c r="K51" s="68">
        <f t="shared" si="0"/>
        <v>0</v>
      </c>
      <c r="L51" s="68"/>
      <c r="N51" s="6"/>
      <c r="O51" s="6"/>
    </row>
    <row r="52" spans="1:16" ht="15.75" x14ac:dyDescent="0.25">
      <c r="A52" s="39"/>
      <c r="B52" s="53"/>
      <c r="C52" s="54"/>
      <c r="D52" s="64"/>
      <c r="E52" s="64"/>
      <c r="F52" s="65"/>
      <c r="G52" s="66" t="s">
        <v>156</v>
      </c>
      <c r="H52" s="98" t="s">
        <v>23</v>
      </c>
      <c r="I52" s="68">
        <f>980000+600000</f>
        <v>1580000</v>
      </c>
      <c r="J52" s="68">
        <v>1146525.29</v>
      </c>
      <c r="K52" s="68">
        <f t="shared" si="0"/>
        <v>433474.70999999996</v>
      </c>
      <c r="L52" s="68">
        <f t="shared" si="1"/>
        <v>72.564891772151896</v>
      </c>
      <c r="N52" s="6"/>
      <c r="O52" s="6"/>
    </row>
    <row r="53" spans="1:16" ht="15.75" x14ac:dyDescent="0.25">
      <c r="A53" s="39"/>
      <c r="B53" s="53"/>
      <c r="C53" s="54"/>
      <c r="D53" s="64"/>
      <c r="E53" s="64"/>
      <c r="F53" s="65"/>
      <c r="G53" s="66" t="s">
        <v>157</v>
      </c>
      <c r="H53" s="67" t="s">
        <v>24</v>
      </c>
      <c r="I53" s="68">
        <v>0</v>
      </c>
      <c r="J53" s="68"/>
      <c r="K53" s="68">
        <f t="shared" si="0"/>
        <v>0</v>
      </c>
      <c r="L53" s="68"/>
      <c r="N53" s="6"/>
      <c r="O53" s="6"/>
    </row>
    <row r="54" spans="1:16" ht="15.75" x14ac:dyDescent="0.25">
      <c r="A54" s="46"/>
      <c r="B54" s="47"/>
      <c r="C54" s="63"/>
      <c r="D54" s="64"/>
      <c r="E54" s="64"/>
      <c r="F54" s="65"/>
      <c r="G54" s="66" t="s">
        <v>158</v>
      </c>
      <c r="H54" s="67" t="s">
        <v>25</v>
      </c>
      <c r="I54" s="68">
        <v>0</v>
      </c>
      <c r="J54" s="68"/>
      <c r="K54" s="68">
        <f t="shared" si="0"/>
        <v>0</v>
      </c>
      <c r="L54" s="68"/>
      <c r="N54" s="6"/>
      <c r="O54" s="6"/>
    </row>
    <row r="55" spans="1:16" ht="15.75" x14ac:dyDescent="0.25">
      <c r="A55" s="39"/>
      <c r="B55" s="53"/>
      <c r="C55" s="54"/>
      <c r="D55" s="64"/>
      <c r="E55" s="64"/>
      <c r="F55" s="65"/>
      <c r="G55" s="66" t="s">
        <v>159</v>
      </c>
      <c r="H55" s="67" t="s">
        <v>26</v>
      </c>
      <c r="I55" s="68">
        <v>0</v>
      </c>
      <c r="J55" s="68"/>
      <c r="K55" s="68">
        <f t="shared" si="0"/>
        <v>0</v>
      </c>
      <c r="L55" s="68"/>
      <c r="N55" s="6"/>
      <c r="O55" s="6"/>
    </row>
    <row r="56" spans="1:16" ht="15.75" x14ac:dyDescent="0.25">
      <c r="A56" s="39"/>
      <c r="B56" s="53"/>
      <c r="C56" s="54"/>
      <c r="D56" s="64"/>
      <c r="E56" s="64"/>
      <c r="F56" s="65"/>
      <c r="G56" s="66" t="s">
        <v>160</v>
      </c>
      <c r="H56" s="67" t="s">
        <v>27</v>
      </c>
      <c r="I56" s="68">
        <v>0</v>
      </c>
      <c r="J56" s="68"/>
      <c r="K56" s="68">
        <f t="shared" si="0"/>
        <v>0</v>
      </c>
      <c r="L56" s="68"/>
      <c r="N56" s="6"/>
      <c r="O56" s="6"/>
      <c r="P56" s="6"/>
    </row>
    <row r="57" spans="1:16" ht="15.75" x14ac:dyDescent="0.25">
      <c r="A57" s="39"/>
      <c r="B57" s="53"/>
      <c r="C57" s="54"/>
      <c r="D57" s="43" t="s">
        <v>155</v>
      </c>
      <c r="E57" s="43"/>
      <c r="F57" s="43"/>
      <c r="G57" s="43"/>
      <c r="H57" s="76" t="s">
        <v>33</v>
      </c>
      <c r="I57" s="55">
        <f>I58+I64</f>
        <v>31400000</v>
      </c>
      <c r="J57" s="55">
        <f>J58+J64</f>
        <v>13733164.68</v>
      </c>
      <c r="K57" s="55">
        <f t="shared" si="0"/>
        <v>17666835.32</v>
      </c>
      <c r="L57" s="55">
        <f t="shared" si="1"/>
        <v>43.736193248407638</v>
      </c>
      <c r="P57" s="6"/>
    </row>
    <row r="58" spans="1:16" ht="15.75" x14ac:dyDescent="0.25">
      <c r="A58" s="46"/>
      <c r="B58" s="47"/>
      <c r="C58" s="63"/>
      <c r="D58" s="74"/>
      <c r="E58" s="57" t="s">
        <v>154</v>
      </c>
      <c r="F58" s="72"/>
      <c r="G58" s="75"/>
      <c r="H58" s="73" t="s">
        <v>34</v>
      </c>
      <c r="I58" s="52">
        <f>I59</f>
        <v>29000000</v>
      </c>
      <c r="J58" s="52">
        <f>J59</f>
        <v>12556208.879999999</v>
      </c>
      <c r="K58" s="52">
        <f t="shared" si="0"/>
        <v>16443791.120000001</v>
      </c>
      <c r="L58" s="52">
        <f t="shared" si="1"/>
        <v>43.297272</v>
      </c>
    </row>
    <row r="59" spans="1:16" ht="15.75" x14ac:dyDescent="0.25">
      <c r="A59" s="39"/>
      <c r="B59" s="53"/>
      <c r="C59" s="54"/>
      <c r="D59" s="64"/>
      <c r="E59" s="64"/>
      <c r="F59" s="59" t="s">
        <v>154</v>
      </c>
      <c r="G59" s="60"/>
      <c r="H59" s="61" t="s">
        <v>35</v>
      </c>
      <c r="I59" s="62">
        <f>I63+I61+I60+I62</f>
        <v>29000000</v>
      </c>
      <c r="J59" s="62">
        <f>J63+J61+J60+J62</f>
        <v>12556208.879999999</v>
      </c>
      <c r="K59" s="62">
        <f t="shared" si="0"/>
        <v>16443791.120000001</v>
      </c>
      <c r="L59" s="62">
        <f t="shared" si="1"/>
        <v>43.297272</v>
      </c>
    </row>
    <row r="60" spans="1:16" ht="15.75" x14ac:dyDescent="0.25">
      <c r="A60" s="39"/>
      <c r="B60" s="53"/>
      <c r="C60" s="54"/>
      <c r="D60" s="64"/>
      <c r="E60" s="64"/>
      <c r="F60" s="65"/>
      <c r="G60" s="65" t="s">
        <v>154</v>
      </c>
      <c r="H60" s="98" t="s">
        <v>182</v>
      </c>
      <c r="I60" s="68">
        <v>750000</v>
      </c>
      <c r="J60" s="68">
        <v>709648.75</v>
      </c>
      <c r="K60" s="68">
        <f t="shared" si="0"/>
        <v>40351.25</v>
      </c>
      <c r="L60" s="68">
        <f t="shared" si="1"/>
        <v>94.619833333333332</v>
      </c>
    </row>
    <row r="61" spans="1:16" ht="15.75" x14ac:dyDescent="0.25">
      <c r="A61" s="39"/>
      <c r="B61" s="53"/>
      <c r="C61" s="54"/>
      <c r="D61" s="64"/>
      <c r="E61" s="64"/>
      <c r="F61" s="65"/>
      <c r="G61" s="65" t="s">
        <v>155</v>
      </c>
      <c r="H61" s="98" t="s">
        <v>178</v>
      </c>
      <c r="I61" s="68">
        <v>1250000</v>
      </c>
      <c r="J61" s="68">
        <v>916950.03</v>
      </c>
      <c r="K61" s="68">
        <f t="shared" si="0"/>
        <v>333049.96999999997</v>
      </c>
      <c r="L61" s="68">
        <f t="shared" si="1"/>
        <v>73.356002399999994</v>
      </c>
    </row>
    <row r="62" spans="1:16" ht="15.75" x14ac:dyDescent="0.25">
      <c r="A62" s="39"/>
      <c r="B62" s="53"/>
      <c r="C62" s="54"/>
      <c r="D62" s="64"/>
      <c r="E62" s="64"/>
      <c r="F62" s="65"/>
      <c r="G62" s="65" t="s">
        <v>156</v>
      </c>
      <c r="H62" s="98" t="s">
        <v>179</v>
      </c>
      <c r="I62" s="68">
        <v>20000000</v>
      </c>
      <c r="J62" s="68">
        <v>10929610.1</v>
      </c>
      <c r="K62" s="68">
        <f t="shared" si="0"/>
        <v>9070389.9000000004</v>
      </c>
      <c r="L62" s="68">
        <f t="shared" si="1"/>
        <v>54.648050500000004</v>
      </c>
    </row>
    <row r="63" spans="1:16" ht="15.75" x14ac:dyDescent="0.25">
      <c r="A63" s="39"/>
      <c r="B63" s="53"/>
      <c r="C63" s="54"/>
      <c r="D63" s="64"/>
      <c r="E63" s="64"/>
      <c r="F63" s="65"/>
      <c r="G63" s="65" t="s">
        <v>157</v>
      </c>
      <c r="H63" s="87" t="s">
        <v>184</v>
      </c>
      <c r="I63" s="88">
        <v>7000000</v>
      </c>
      <c r="J63" s="88"/>
      <c r="K63" s="88">
        <f t="shared" si="0"/>
        <v>7000000</v>
      </c>
      <c r="L63" s="88">
        <f t="shared" si="1"/>
        <v>0</v>
      </c>
    </row>
    <row r="64" spans="1:16" ht="15.75" x14ac:dyDescent="0.25">
      <c r="A64" s="39"/>
      <c r="B64" s="53"/>
      <c r="C64" s="54"/>
      <c r="D64" s="74"/>
      <c r="E64" s="57" t="s">
        <v>155</v>
      </c>
      <c r="F64" s="72"/>
      <c r="G64" s="75"/>
      <c r="H64" s="73" t="s">
        <v>36</v>
      </c>
      <c r="I64" s="52">
        <f>I65</f>
        <v>2400000</v>
      </c>
      <c r="J64" s="52">
        <f>J65</f>
        <v>1176955.7999999998</v>
      </c>
      <c r="K64" s="52">
        <f t="shared" si="0"/>
        <v>1223044.2000000002</v>
      </c>
      <c r="L64" s="52">
        <f t="shared" si="1"/>
        <v>49.039824999999993</v>
      </c>
    </row>
    <row r="65" spans="1:17" ht="15.75" x14ac:dyDescent="0.25">
      <c r="A65" s="39"/>
      <c r="B65" s="53"/>
      <c r="C65" s="54"/>
      <c r="D65" s="64"/>
      <c r="E65" s="64"/>
      <c r="F65" s="59" t="s">
        <v>154</v>
      </c>
      <c r="G65" s="60"/>
      <c r="H65" s="61" t="s">
        <v>35</v>
      </c>
      <c r="I65" s="62">
        <f>I66+I67+I68+I69+I70</f>
        <v>2400000</v>
      </c>
      <c r="J65" s="62">
        <f>J66+J67+J68+J69+J70</f>
        <v>1176955.7999999998</v>
      </c>
      <c r="K65" s="62">
        <f t="shared" si="0"/>
        <v>1223044.2000000002</v>
      </c>
      <c r="L65" s="62">
        <f t="shared" si="1"/>
        <v>49.039824999999993</v>
      </c>
    </row>
    <row r="66" spans="1:17" ht="15.75" x14ac:dyDescent="0.25">
      <c r="A66" s="39"/>
      <c r="B66" s="53"/>
      <c r="C66" s="54"/>
      <c r="D66" s="64"/>
      <c r="E66" s="64"/>
      <c r="F66" s="65"/>
      <c r="G66" s="66" t="s">
        <v>154</v>
      </c>
      <c r="H66" s="98" t="s">
        <v>180</v>
      </c>
      <c r="I66" s="68">
        <v>100000</v>
      </c>
      <c r="J66" s="68">
        <v>97514.989999999991</v>
      </c>
      <c r="K66" s="68">
        <f t="shared" si="0"/>
        <v>2485.0100000000093</v>
      </c>
      <c r="L66" s="68">
        <f t="shared" si="1"/>
        <v>97.514989999999983</v>
      </c>
      <c r="Q66" s="6"/>
    </row>
    <row r="67" spans="1:17" ht="15.75" x14ac:dyDescent="0.25">
      <c r="A67" s="39"/>
      <c r="B67" s="53"/>
      <c r="C67" s="54"/>
      <c r="D67" s="64"/>
      <c r="E67" s="64"/>
      <c r="F67" s="65"/>
      <c r="G67" s="66" t="s">
        <v>155</v>
      </c>
      <c r="H67" s="98" t="s">
        <v>185</v>
      </c>
      <c r="I67" s="68">
        <v>750000</v>
      </c>
      <c r="J67" s="68">
        <v>619085.68999999994</v>
      </c>
      <c r="K67" s="68">
        <f t="shared" si="0"/>
        <v>130914.31000000006</v>
      </c>
      <c r="L67" s="68">
        <f t="shared" si="1"/>
        <v>82.544758666666667</v>
      </c>
      <c r="Q67" s="6"/>
    </row>
    <row r="68" spans="1:17" ht="15.75" x14ac:dyDescent="0.25">
      <c r="A68" s="39"/>
      <c r="B68" s="53"/>
      <c r="C68" s="54"/>
      <c r="D68" s="64"/>
      <c r="E68" s="64"/>
      <c r="F68" s="65"/>
      <c r="G68" s="66" t="s">
        <v>156</v>
      </c>
      <c r="H68" s="98" t="s">
        <v>181</v>
      </c>
      <c r="I68" s="68">
        <v>1000000</v>
      </c>
      <c r="J68" s="68"/>
      <c r="K68" s="68">
        <f t="shared" si="0"/>
        <v>1000000</v>
      </c>
      <c r="L68" s="68">
        <f t="shared" si="1"/>
        <v>0</v>
      </c>
      <c r="Q68" s="6"/>
    </row>
    <row r="69" spans="1:17" ht="15.75" x14ac:dyDescent="0.25">
      <c r="A69" s="39"/>
      <c r="B69" s="53"/>
      <c r="C69" s="54"/>
      <c r="D69" s="64"/>
      <c r="E69" s="64"/>
      <c r="F69" s="65"/>
      <c r="G69" s="66" t="s">
        <v>157</v>
      </c>
      <c r="H69" s="98" t="s">
        <v>183</v>
      </c>
      <c r="I69" s="68">
        <v>500000</v>
      </c>
      <c r="J69" s="68">
        <v>460355.12</v>
      </c>
      <c r="K69" s="68">
        <f t="shared" si="0"/>
        <v>39644.880000000005</v>
      </c>
      <c r="L69" s="68">
        <f t="shared" si="1"/>
        <v>92.071023999999994</v>
      </c>
      <c r="Q69" s="6"/>
    </row>
    <row r="70" spans="1:17" ht="15.75" x14ac:dyDescent="0.25">
      <c r="A70" s="39"/>
      <c r="B70" s="53"/>
      <c r="C70" s="54"/>
      <c r="D70" s="64"/>
      <c r="E70" s="64"/>
      <c r="F70" s="65"/>
      <c r="G70" s="66" t="s">
        <v>158</v>
      </c>
      <c r="H70" s="67" t="s">
        <v>186</v>
      </c>
      <c r="I70" s="68">
        <v>50000</v>
      </c>
      <c r="J70" s="68"/>
      <c r="K70" s="68">
        <f t="shared" si="0"/>
        <v>50000</v>
      </c>
      <c r="L70" s="68">
        <f t="shared" si="1"/>
        <v>0</v>
      </c>
      <c r="Q70" s="6"/>
    </row>
    <row r="71" spans="1:17" ht="15.75" x14ac:dyDescent="0.25">
      <c r="A71" s="108" t="s">
        <v>12</v>
      </c>
      <c r="B71" s="108"/>
      <c r="C71" s="108"/>
      <c r="D71" s="108"/>
      <c r="E71" s="108"/>
      <c r="F71" s="108"/>
      <c r="G71" s="108"/>
      <c r="H71" s="108"/>
      <c r="I71" s="52">
        <f>I7+I57</f>
        <v>55000000</v>
      </c>
      <c r="J71" s="52">
        <f>J7+J57</f>
        <v>34109061.719999999</v>
      </c>
      <c r="K71" s="52">
        <f t="shared" si="0"/>
        <v>20890938.280000001</v>
      </c>
      <c r="L71" s="52">
        <f t="shared" si="1"/>
        <v>62.016475854545448</v>
      </c>
      <c r="O71" s="6"/>
    </row>
    <row r="73" spans="1:17" x14ac:dyDescent="0.2">
      <c r="C73" s="8"/>
    </row>
  </sheetData>
  <mergeCells count="6">
    <mergeCell ref="A71:H71"/>
    <mergeCell ref="A1:L1"/>
    <mergeCell ref="A2:L2"/>
    <mergeCell ref="A3:C3"/>
    <mergeCell ref="D3:E3"/>
    <mergeCell ref="F3:G3"/>
  </mergeCells>
  <pageMargins left="0.94488188976377963" right="0.74803149606299213" top="0.59055118110236227" bottom="0.39370078740157483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Gelir</vt:lpstr>
      <vt:lpstr>Gider</vt:lpstr>
      <vt:lpstr>Gelir!Yazdırma_Alanı</vt:lpstr>
      <vt:lpstr>Gider!Yazdırma_Alanı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Mustafa Yıldız</cp:lastModifiedBy>
  <cp:lastPrinted>2017-03-01T14:41:07Z</cp:lastPrinted>
  <dcterms:created xsi:type="dcterms:W3CDTF">2009-03-18T13:21:46Z</dcterms:created>
  <dcterms:modified xsi:type="dcterms:W3CDTF">2017-11-08T08:45:08Z</dcterms:modified>
</cp:coreProperties>
</file>